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入围人选名单" sheetId="1" r:id="rId1"/>
  </sheets>
  <definedNames>
    <definedName name="_xlnm._FilterDatabase" localSheetId="0" hidden="1">面试入围人选名单!$A$2:$E$268</definedName>
    <definedName name="_xlnm.Print_Titles" localSheetId="0">面试入围人选名单!$1:$2</definedName>
  </definedNames>
  <calcPr calcId="144525"/>
</workbook>
</file>

<file path=xl/sharedStrings.xml><?xml version="1.0" encoding="utf-8"?>
<sst xmlns="http://schemas.openxmlformats.org/spreadsheetml/2006/main" count="538" uniqueCount="43">
  <si>
    <t>面试入围人选名单</t>
  </si>
  <si>
    <t>招聘单位</t>
  </si>
  <si>
    <t>岗位名称</t>
  </si>
  <si>
    <t>岗位代码</t>
  </si>
  <si>
    <t>准考证号</t>
  </si>
  <si>
    <t>笔试成绩</t>
  </si>
  <si>
    <t>镇财政所</t>
  </si>
  <si>
    <t>财务会计A</t>
  </si>
  <si>
    <t>财务会计B</t>
  </si>
  <si>
    <t>财务会计C</t>
  </si>
  <si>
    <t>镇自然资源管理所</t>
  </si>
  <si>
    <t>工作人员</t>
  </si>
  <si>
    <t>县医院医疗集团</t>
  </si>
  <si>
    <t>临床医师（士）</t>
  </si>
  <si>
    <t>中医临床医师（士）</t>
  </si>
  <si>
    <t>超声科医师（士）</t>
  </si>
  <si>
    <t>口腔科医师（士）</t>
  </si>
  <si>
    <t>药房药师（士）</t>
  </si>
  <si>
    <t>康复理疗师（士）</t>
  </si>
  <si>
    <t>中医院医疗集团</t>
  </si>
  <si>
    <t>医学影像诊断医师（士）</t>
  </si>
  <si>
    <t>东顾山国有林场</t>
  </si>
  <si>
    <t>财务工作人员</t>
  </si>
  <si>
    <t>百花寨国有林场</t>
  </si>
  <si>
    <t>安徽合肥庐江高新区管委会</t>
  </si>
  <si>
    <t>东顾山街道所属事业单位</t>
  </si>
  <si>
    <t>工作人员A</t>
  </si>
  <si>
    <t>工作人员B</t>
  </si>
  <si>
    <t>工作人员C</t>
  </si>
  <si>
    <t>工作人员D</t>
  </si>
  <si>
    <t>岗湾街道所属事业单位</t>
  </si>
  <si>
    <t>工作人员E</t>
  </si>
  <si>
    <t>工作人员F</t>
  </si>
  <si>
    <t>工作人员G</t>
  </si>
  <si>
    <t>移湖街道所属事业单位</t>
  </si>
  <si>
    <t>工程建设管理人员</t>
  </si>
  <si>
    <t>统计工作人员</t>
  </si>
  <si>
    <t>办公室工作人员</t>
  </si>
  <si>
    <t>财务会计</t>
  </si>
  <si>
    <t>汤池镇农业技术推广服务站</t>
  </si>
  <si>
    <t>金牛镇人民政府所属事业单位</t>
  </si>
  <si>
    <t>同大镇人民政府所属事业单位</t>
  </si>
  <si>
    <t>龙桥镇人民政府所属事业单位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</si>
</sst>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Medium9" defaultPivotStyle="PivotStyleLight16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8"/>
  <sheetViews>
    <sheetView tabSelected="1" workbookViewId="0">
      <selection activeCell="J11" sqref="J11"/>
    </sheetView>
  </sheetViews>
  <sheetFormatPr defaultColWidth="9" defaultRowHeight="12" outlineLevelCol="4"/>
  <cols>
    <col min="1" max="1" width="27.25" style="2" customWidth="1"/>
    <col min="2" max="2" width="19" style="2" customWidth="1"/>
    <col min="3" max="3" width="14.25" style="2" customWidth="1"/>
    <col min="4" max="4" width="17" style="2" customWidth="1"/>
    <col min="5" max="5" width="14.25" style="2" customWidth="1"/>
    <col min="6" max="16384" width="9" style="2"/>
  </cols>
  <sheetData>
    <row r="1" ht="41.25" customHeight="1" spans="1:5">
      <c r="A1" s="3" t="s">
        <v>0</v>
      </c>
      <c r="B1" s="3"/>
      <c r="C1" s="3"/>
      <c r="D1" s="3"/>
      <c r="E1" s="3"/>
    </row>
    <row r="2" ht="29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7.25" customHeight="1" spans="1:5">
      <c r="A3" s="5" t="s">
        <v>6</v>
      </c>
      <c r="B3" s="5" t="s">
        <v>7</v>
      </c>
      <c r="C3" s="5" t="str">
        <f t="shared" ref="C3:C22" si="0">"230096"</f>
        <v>230096</v>
      </c>
      <c r="D3" s="5" t="str">
        <f>"230911601"</f>
        <v>230911601</v>
      </c>
      <c r="E3" s="6">
        <v>80.06</v>
      </c>
    </row>
    <row r="4" ht="17.25" customHeight="1" spans="1:5">
      <c r="A4" s="5" t="s">
        <v>6</v>
      </c>
      <c r="B4" s="5" t="s">
        <v>7</v>
      </c>
      <c r="C4" s="5" t="str">
        <f t="shared" si="0"/>
        <v>230096</v>
      </c>
      <c r="D4" s="5" t="str">
        <f>"230912110"</f>
        <v>230912110</v>
      </c>
      <c r="E4" s="6">
        <v>78.15</v>
      </c>
    </row>
    <row r="5" ht="17.25" customHeight="1" spans="1:5">
      <c r="A5" s="5" t="s">
        <v>6</v>
      </c>
      <c r="B5" s="5" t="s">
        <v>7</v>
      </c>
      <c r="C5" s="5" t="str">
        <f t="shared" si="0"/>
        <v>230096</v>
      </c>
      <c r="D5" s="5" t="str">
        <f>"230911706"</f>
        <v>230911706</v>
      </c>
      <c r="E5" s="6">
        <v>77.28</v>
      </c>
    </row>
    <row r="6" ht="17.25" customHeight="1" spans="1:5">
      <c r="A6" s="5" t="s">
        <v>6</v>
      </c>
      <c r="B6" s="5" t="s">
        <v>7</v>
      </c>
      <c r="C6" s="5" t="str">
        <f t="shared" si="0"/>
        <v>230096</v>
      </c>
      <c r="D6" s="5" t="str">
        <f>"230911907"</f>
        <v>230911907</v>
      </c>
      <c r="E6" s="6">
        <v>77.13</v>
      </c>
    </row>
    <row r="7" ht="17.25" customHeight="1" spans="1:5">
      <c r="A7" s="5" t="s">
        <v>6</v>
      </c>
      <c r="B7" s="5" t="s">
        <v>7</v>
      </c>
      <c r="C7" s="5" t="str">
        <f t="shared" si="0"/>
        <v>230096</v>
      </c>
      <c r="D7" s="5" t="str">
        <f>"230911512"</f>
        <v>230911512</v>
      </c>
      <c r="E7" s="6">
        <v>76.93</v>
      </c>
    </row>
    <row r="8" ht="17.25" customHeight="1" spans="1:5">
      <c r="A8" s="5" t="s">
        <v>6</v>
      </c>
      <c r="B8" s="5" t="s">
        <v>7</v>
      </c>
      <c r="C8" s="5" t="str">
        <f t="shared" si="0"/>
        <v>230096</v>
      </c>
      <c r="D8" s="5" t="str">
        <f>"230911902"</f>
        <v>230911902</v>
      </c>
      <c r="E8" s="6">
        <v>76.57</v>
      </c>
    </row>
    <row r="9" ht="17.25" customHeight="1" spans="1:5">
      <c r="A9" s="5" t="s">
        <v>6</v>
      </c>
      <c r="B9" s="5" t="s">
        <v>7</v>
      </c>
      <c r="C9" s="5" t="str">
        <f t="shared" si="0"/>
        <v>230096</v>
      </c>
      <c r="D9" s="5" t="str">
        <f>"230912021"</f>
        <v>230912021</v>
      </c>
      <c r="E9" s="6">
        <v>76.48</v>
      </c>
    </row>
    <row r="10" ht="17.25" customHeight="1" spans="1:5">
      <c r="A10" s="5" t="s">
        <v>6</v>
      </c>
      <c r="B10" s="5" t="s">
        <v>7</v>
      </c>
      <c r="C10" s="5" t="str">
        <f t="shared" si="0"/>
        <v>230096</v>
      </c>
      <c r="D10" s="5" t="str">
        <f>"230912219"</f>
        <v>230912219</v>
      </c>
      <c r="E10" s="6">
        <v>75.6</v>
      </c>
    </row>
    <row r="11" ht="17.25" customHeight="1" spans="1:5">
      <c r="A11" s="5" t="s">
        <v>6</v>
      </c>
      <c r="B11" s="5" t="s">
        <v>7</v>
      </c>
      <c r="C11" s="5" t="str">
        <f t="shared" si="0"/>
        <v>230096</v>
      </c>
      <c r="D11" s="5" t="str">
        <f>"230911404"</f>
        <v>230911404</v>
      </c>
      <c r="E11" s="6">
        <v>75.33</v>
      </c>
    </row>
    <row r="12" ht="17.25" customHeight="1" spans="1:5">
      <c r="A12" s="5" t="s">
        <v>6</v>
      </c>
      <c r="B12" s="5" t="s">
        <v>7</v>
      </c>
      <c r="C12" s="5" t="str">
        <f t="shared" si="0"/>
        <v>230096</v>
      </c>
      <c r="D12" s="5" t="str">
        <f>"230911428"</f>
        <v>230911428</v>
      </c>
      <c r="E12" s="6">
        <v>75.07</v>
      </c>
    </row>
    <row r="13" ht="17.25" customHeight="1" spans="1:5">
      <c r="A13" s="5" t="s">
        <v>6</v>
      </c>
      <c r="B13" s="5" t="s">
        <v>7</v>
      </c>
      <c r="C13" s="5" t="str">
        <f t="shared" si="0"/>
        <v>230096</v>
      </c>
      <c r="D13" s="5" t="str">
        <f>"230911621"</f>
        <v>230911621</v>
      </c>
      <c r="E13" s="6">
        <v>74.67</v>
      </c>
    </row>
    <row r="14" ht="17.25" customHeight="1" spans="1:5">
      <c r="A14" s="5" t="s">
        <v>6</v>
      </c>
      <c r="B14" s="5" t="s">
        <v>7</v>
      </c>
      <c r="C14" s="5" t="str">
        <f t="shared" si="0"/>
        <v>230096</v>
      </c>
      <c r="D14" s="5" t="str">
        <f>"230912313"</f>
        <v>230912313</v>
      </c>
      <c r="E14" s="6">
        <v>74.61</v>
      </c>
    </row>
    <row r="15" ht="17.25" customHeight="1" spans="1:5">
      <c r="A15" s="5" t="s">
        <v>6</v>
      </c>
      <c r="B15" s="5" t="s">
        <v>7</v>
      </c>
      <c r="C15" s="5" t="str">
        <f t="shared" si="0"/>
        <v>230096</v>
      </c>
      <c r="D15" s="5" t="str">
        <f>"230912009"</f>
        <v>230912009</v>
      </c>
      <c r="E15" s="6">
        <v>74.56</v>
      </c>
    </row>
    <row r="16" ht="17.25" customHeight="1" spans="1:5">
      <c r="A16" s="5" t="s">
        <v>6</v>
      </c>
      <c r="B16" s="5" t="s">
        <v>7</v>
      </c>
      <c r="C16" s="5" t="str">
        <f t="shared" si="0"/>
        <v>230096</v>
      </c>
      <c r="D16" s="5" t="str">
        <f>"230911922"</f>
        <v>230911922</v>
      </c>
      <c r="E16" s="6">
        <v>74.55</v>
      </c>
    </row>
    <row r="17" ht="17.25" customHeight="1" spans="1:5">
      <c r="A17" s="5" t="s">
        <v>6</v>
      </c>
      <c r="B17" s="5" t="s">
        <v>7</v>
      </c>
      <c r="C17" s="5" t="str">
        <f t="shared" si="0"/>
        <v>230096</v>
      </c>
      <c r="D17" s="5" t="str">
        <f>"230912120"</f>
        <v>230912120</v>
      </c>
      <c r="E17" s="6">
        <v>74.42</v>
      </c>
    </row>
    <row r="18" ht="17.25" customHeight="1" spans="1:5">
      <c r="A18" s="5" t="s">
        <v>6</v>
      </c>
      <c r="B18" s="5" t="s">
        <v>7</v>
      </c>
      <c r="C18" s="5" t="str">
        <f t="shared" si="0"/>
        <v>230096</v>
      </c>
      <c r="D18" s="5" t="str">
        <f>"230912111"</f>
        <v>230912111</v>
      </c>
      <c r="E18" s="6">
        <v>74.13</v>
      </c>
    </row>
    <row r="19" ht="17.25" customHeight="1" spans="1:5">
      <c r="A19" s="5" t="s">
        <v>6</v>
      </c>
      <c r="B19" s="5" t="s">
        <v>7</v>
      </c>
      <c r="C19" s="5" t="str">
        <f t="shared" si="0"/>
        <v>230096</v>
      </c>
      <c r="D19" s="5" t="str">
        <f>"230911509"</f>
        <v>230911509</v>
      </c>
      <c r="E19" s="6">
        <v>73.45</v>
      </c>
    </row>
    <row r="20" ht="17.25" customHeight="1" spans="1:5">
      <c r="A20" s="5" t="s">
        <v>6</v>
      </c>
      <c r="B20" s="5" t="s">
        <v>7</v>
      </c>
      <c r="C20" s="5" t="str">
        <f t="shared" si="0"/>
        <v>230096</v>
      </c>
      <c r="D20" s="5" t="str">
        <f>"230911502"</f>
        <v>230911502</v>
      </c>
      <c r="E20" s="6">
        <v>73.25</v>
      </c>
    </row>
    <row r="21" ht="17.25" customHeight="1" spans="1:5">
      <c r="A21" s="5" t="s">
        <v>6</v>
      </c>
      <c r="B21" s="5" t="s">
        <v>7</v>
      </c>
      <c r="C21" s="5" t="str">
        <f t="shared" si="0"/>
        <v>230096</v>
      </c>
      <c r="D21" s="5" t="str">
        <f>"230911318"</f>
        <v>230911318</v>
      </c>
      <c r="E21" s="6">
        <v>73.11</v>
      </c>
    </row>
    <row r="22" ht="17.25" customHeight="1" spans="1:5">
      <c r="A22" s="5" t="s">
        <v>6</v>
      </c>
      <c r="B22" s="5" t="s">
        <v>7</v>
      </c>
      <c r="C22" s="5" t="str">
        <f t="shared" si="0"/>
        <v>230096</v>
      </c>
      <c r="D22" s="5" t="str">
        <f>"230912509"</f>
        <v>230912509</v>
      </c>
      <c r="E22" s="6">
        <v>73.07</v>
      </c>
    </row>
    <row r="23" ht="17.25" customHeight="1" spans="1:5">
      <c r="A23" s="7" t="s">
        <v>6</v>
      </c>
      <c r="B23" s="7" t="s">
        <v>8</v>
      </c>
      <c r="C23" s="7" t="str">
        <f t="shared" ref="C23:C52" si="1">"230097"</f>
        <v>230097</v>
      </c>
      <c r="D23" s="7" t="str">
        <f>"230914012"</f>
        <v>230914012</v>
      </c>
      <c r="E23" s="8">
        <v>80.82</v>
      </c>
    </row>
    <row r="24" ht="17.25" customHeight="1" spans="1:5">
      <c r="A24" s="7" t="s">
        <v>6</v>
      </c>
      <c r="B24" s="7" t="s">
        <v>8</v>
      </c>
      <c r="C24" s="7" t="str">
        <f t="shared" si="1"/>
        <v>230097</v>
      </c>
      <c r="D24" s="7" t="str">
        <f>"230914222"</f>
        <v>230914222</v>
      </c>
      <c r="E24" s="8">
        <v>78.47</v>
      </c>
    </row>
    <row r="25" ht="17.25" customHeight="1" spans="1:5">
      <c r="A25" s="7" t="s">
        <v>6</v>
      </c>
      <c r="B25" s="7" t="s">
        <v>8</v>
      </c>
      <c r="C25" s="7" t="str">
        <f t="shared" si="1"/>
        <v>230097</v>
      </c>
      <c r="D25" s="7" t="str">
        <f>"230914112"</f>
        <v>230914112</v>
      </c>
      <c r="E25" s="8">
        <v>78.43</v>
      </c>
    </row>
    <row r="26" ht="17.25" customHeight="1" spans="1:5">
      <c r="A26" s="7" t="s">
        <v>6</v>
      </c>
      <c r="B26" s="7" t="s">
        <v>8</v>
      </c>
      <c r="C26" s="7" t="str">
        <f t="shared" si="1"/>
        <v>230097</v>
      </c>
      <c r="D26" s="7" t="str">
        <f>"230913622"</f>
        <v>230913622</v>
      </c>
      <c r="E26" s="8">
        <v>78.02</v>
      </c>
    </row>
    <row r="27" ht="17.25" customHeight="1" spans="1:5">
      <c r="A27" s="7" t="s">
        <v>6</v>
      </c>
      <c r="B27" s="7" t="s">
        <v>8</v>
      </c>
      <c r="C27" s="7" t="str">
        <f t="shared" si="1"/>
        <v>230097</v>
      </c>
      <c r="D27" s="7" t="str">
        <f>"230914421"</f>
        <v>230914421</v>
      </c>
      <c r="E27" s="8">
        <v>76.6</v>
      </c>
    </row>
    <row r="28" ht="17.25" customHeight="1" spans="1:5">
      <c r="A28" s="7" t="s">
        <v>6</v>
      </c>
      <c r="B28" s="7" t="s">
        <v>8</v>
      </c>
      <c r="C28" s="7" t="str">
        <f t="shared" si="1"/>
        <v>230097</v>
      </c>
      <c r="D28" s="7" t="str">
        <f>"230913605"</f>
        <v>230913605</v>
      </c>
      <c r="E28" s="8">
        <v>76.43</v>
      </c>
    </row>
    <row r="29" ht="17.25" customHeight="1" spans="1:5">
      <c r="A29" s="7" t="s">
        <v>6</v>
      </c>
      <c r="B29" s="7" t="s">
        <v>8</v>
      </c>
      <c r="C29" s="7" t="str">
        <f t="shared" si="1"/>
        <v>230097</v>
      </c>
      <c r="D29" s="7" t="str">
        <f>"230913612"</f>
        <v>230913612</v>
      </c>
      <c r="E29" s="8">
        <v>76.33</v>
      </c>
    </row>
    <row r="30" ht="17.25" customHeight="1" spans="1:5">
      <c r="A30" s="7" t="s">
        <v>6</v>
      </c>
      <c r="B30" s="7" t="s">
        <v>8</v>
      </c>
      <c r="C30" s="7" t="str">
        <f t="shared" si="1"/>
        <v>230097</v>
      </c>
      <c r="D30" s="7" t="str">
        <f>"230913524"</f>
        <v>230913524</v>
      </c>
      <c r="E30" s="8">
        <v>75.11</v>
      </c>
    </row>
    <row r="31" ht="17.25" customHeight="1" spans="1:5">
      <c r="A31" s="7" t="s">
        <v>6</v>
      </c>
      <c r="B31" s="7" t="s">
        <v>8</v>
      </c>
      <c r="C31" s="7" t="str">
        <f t="shared" si="1"/>
        <v>230097</v>
      </c>
      <c r="D31" s="7" t="str">
        <f>"230913809"</f>
        <v>230913809</v>
      </c>
      <c r="E31" s="8">
        <v>75.1</v>
      </c>
    </row>
    <row r="32" ht="17.25" customHeight="1" spans="1:5">
      <c r="A32" s="7" t="s">
        <v>6</v>
      </c>
      <c r="B32" s="7" t="s">
        <v>8</v>
      </c>
      <c r="C32" s="7" t="str">
        <f t="shared" si="1"/>
        <v>230097</v>
      </c>
      <c r="D32" s="7" t="str">
        <f>"230913922"</f>
        <v>230913922</v>
      </c>
      <c r="E32" s="8">
        <v>75.05</v>
      </c>
    </row>
    <row r="33" ht="17.25" customHeight="1" spans="1:5">
      <c r="A33" s="7" t="s">
        <v>6</v>
      </c>
      <c r="B33" s="7" t="s">
        <v>8</v>
      </c>
      <c r="C33" s="7" t="str">
        <f t="shared" si="1"/>
        <v>230097</v>
      </c>
      <c r="D33" s="7" t="str">
        <f>"230913506"</f>
        <v>230913506</v>
      </c>
      <c r="E33" s="8">
        <v>74.92</v>
      </c>
    </row>
    <row r="34" ht="17.25" customHeight="1" spans="1:5">
      <c r="A34" s="7" t="s">
        <v>6</v>
      </c>
      <c r="B34" s="7" t="s">
        <v>8</v>
      </c>
      <c r="C34" s="7" t="str">
        <f t="shared" si="1"/>
        <v>230097</v>
      </c>
      <c r="D34" s="7" t="str">
        <f>"230912915"</f>
        <v>230912915</v>
      </c>
      <c r="E34" s="8">
        <v>74.78</v>
      </c>
    </row>
    <row r="35" ht="17.25" customHeight="1" spans="1:5">
      <c r="A35" s="7" t="s">
        <v>6</v>
      </c>
      <c r="B35" s="7" t="s">
        <v>8</v>
      </c>
      <c r="C35" s="7" t="str">
        <f t="shared" si="1"/>
        <v>230097</v>
      </c>
      <c r="D35" s="7" t="str">
        <f>"230913211"</f>
        <v>230913211</v>
      </c>
      <c r="E35" s="8">
        <v>74.31</v>
      </c>
    </row>
    <row r="36" ht="17.25" customHeight="1" spans="1:5">
      <c r="A36" s="7" t="s">
        <v>6</v>
      </c>
      <c r="B36" s="7" t="s">
        <v>8</v>
      </c>
      <c r="C36" s="7" t="str">
        <f t="shared" si="1"/>
        <v>230097</v>
      </c>
      <c r="D36" s="7" t="str">
        <f>"230912922"</f>
        <v>230912922</v>
      </c>
      <c r="E36" s="8">
        <v>74.17</v>
      </c>
    </row>
    <row r="37" ht="17.25" customHeight="1" spans="1:5">
      <c r="A37" s="7" t="s">
        <v>6</v>
      </c>
      <c r="B37" s="7" t="s">
        <v>8</v>
      </c>
      <c r="C37" s="7" t="str">
        <f t="shared" si="1"/>
        <v>230097</v>
      </c>
      <c r="D37" s="7" t="str">
        <f>"230913015"</f>
        <v>230913015</v>
      </c>
      <c r="E37" s="8">
        <v>74.08</v>
      </c>
    </row>
    <row r="38" ht="17.25" customHeight="1" spans="1:5">
      <c r="A38" s="7" t="s">
        <v>6</v>
      </c>
      <c r="B38" s="7" t="s">
        <v>8</v>
      </c>
      <c r="C38" s="7" t="str">
        <f t="shared" si="1"/>
        <v>230097</v>
      </c>
      <c r="D38" s="7" t="str">
        <f>"230913222"</f>
        <v>230913222</v>
      </c>
      <c r="E38" s="8">
        <v>73.9</v>
      </c>
    </row>
    <row r="39" ht="17.25" customHeight="1" spans="1:5">
      <c r="A39" s="7" t="s">
        <v>6</v>
      </c>
      <c r="B39" s="7" t="s">
        <v>8</v>
      </c>
      <c r="C39" s="7" t="str">
        <f t="shared" si="1"/>
        <v>230097</v>
      </c>
      <c r="D39" s="7" t="str">
        <f>"230913224"</f>
        <v>230913224</v>
      </c>
      <c r="E39" s="8">
        <v>73.77</v>
      </c>
    </row>
    <row r="40" ht="17.25" customHeight="1" spans="1:5">
      <c r="A40" s="7" t="s">
        <v>6</v>
      </c>
      <c r="B40" s="7" t="s">
        <v>8</v>
      </c>
      <c r="C40" s="7" t="str">
        <f t="shared" si="1"/>
        <v>230097</v>
      </c>
      <c r="D40" s="7" t="str">
        <f>"230913320"</f>
        <v>230913320</v>
      </c>
      <c r="E40" s="8">
        <v>73.68</v>
      </c>
    </row>
    <row r="41" ht="17.25" customHeight="1" spans="1:5">
      <c r="A41" s="7" t="s">
        <v>6</v>
      </c>
      <c r="B41" s="7" t="s">
        <v>8</v>
      </c>
      <c r="C41" s="7" t="str">
        <f t="shared" si="1"/>
        <v>230097</v>
      </c>
      <c r="D41" s="7" t="str">
        <f>"230913104"</f>
        <v>230913104</v>
      </c>
      <c r="E41" s="8">
        <v>73.58</v>
      </c>
    </row>
    <row r="42" ht="17.25" customHeight="1" spans="1:5">
      <c r="A42" s="7" t="s">
        <v>6</v>
      </c>
      <c r="B42" s="7" t="s">
        <v>8</v>
      </c>
      <c r="C42" s="7" t="str">
        <f t="shared" si="1"/>
        <v>230097</v>
      </c>
      <c r="D42" s="7" t="str">
        <f>"230913218"</f>
        <v>230913218</v>
      </c>
      <c r="E42" s="8">
        <v>73.57</v>
      </c>
    </row>
    <row r="43" ht="17.25" customHeight="1" spans="1:5">
      <c r="A43" s="7" t="s">
        <v>6</v>
      </c>
      <c r="B43" s="7" t="s">
        <v>8</v>
      </c>
      <c r="C43" s="7" t="str">
        <f t="shared" si="1"/>
        <v>230097</v>
      </c>
      <c r="D43" s="7" t="str">
        <f>"230914013"</f>
        <v>230914013</v>
      </c>
      <c r="E43" s="8">
        <v>73.45</v>
      </c>
    </row>
    <row r="44" ht="17.25" customHeight="1" spans="1:5">
      <c r="A44" s="7" t="s">
        <v>6</v>
      </c>
      <c r="B44" s="7" t="s">
        <v>8</v>
      </c>
      <c r="C44" s="7" t="str">
        <f t="shared" si="1"/>
        <v>230097</v>
      </c>
      <c r="D44" s="7" t="str">
        <f>"230913501"</f>
        <v>230913501</v>
      </c>
      <c r="E44" s="8">
        <v>73.44</v>
      </c>
    </row>
    <row r="45" ht="17.25" customHeight="1" spans="1:5">
      <c r="A45" s="7" t="s">
        <v>6</v>
      </c>
      <c r="B45" s="7" t="s">
        <v>8</v>
      </c>
      <c r="C45" s="7" t="str">
        <f t="shared" si="1"/>
        <v>230097</v>
      </c>
      <c r="D45" s="7" t="str">
        <f>"230913108"</f>
        <v>230913108</v>
      </c>
      <c r="E45" s="8">
        <v>73.42</v>
      </c>
    </row>
    <row r="46" ht="17.25" customHeight="1" spans="1:5">
      <c r="A46" s="7" t="s">
        <v>6</v>
      </c>
      <c r="B46" s="7" t="s">
        <v>8</v>
      </c>
      <c r="C46" s="7" t="str">
        <f t="shared" si="1"/>
        <v>230097</v>
      </c>
      <c r="D46" s="7" t="str">
        <f>"230913525"</f>
        <v>230913525</v>
      </c>
      <c r="E46" s="8">
        <v>73.06</v>
      </c>
    </row>
    <row r="47" ht="17.25" customHeight="1" spans="1:5">
      <c r="A47" s="7" t="s">
        <v>6</v>
      </c>
      <c r="B47" s="7" t="s">
        <v>8</v>
      </c>
      <c r="C47" s="7" t="str">
        <f t="shared" si="1"/>
        <v>230097</v>
      </c>
      <c r="D47" s="7" t="str">
        <f>"230913617"</f>
        <v>230913617</v>
      </c>
      <c r="E47" s="8">
        <v>73.06</v>
      </c>
    </row>
    <row r="48" ht="17.25" customHeight="1" spans="1:5">
      <c r="A48" s="7" t="s">
        <v>6</v>
      </c>
      <c r="B48" s="7" t="s">
        <v>8</v>
      </c>
      <c r="C48" s="7" t="str">
        <f t="shared" si="1"/>
        <v>230097</v>
      </c>
      <c r="D48" s="7" t="str">
        <f>"230913210"</f>
        <v>230913210</v>
      </c>
      <c r="E48" s="8">
        <v>73.03</v>
      </c>
    </row>
    <row r="49" ht="17.25" customHeight="1" spans="1:5">
      <c r="A49" s="7" t="s">
        <v>6</v>
      </c>
      <c r="B49" s="7" t="s">
        <v>8</v>
      </c>
      <c r="C49" s="7" t="str">
        <f t="shared" si="1"/>
        <v>230097</v>
      </c>
      <c r="D49" s="7" t="str">
        <f>"230914023"</f>
        <v>230914023</v>
      </c>
      <c r="E49" s="8">
        <v>72.98</v>
      </c>
    </row>
    <row r="50" ht="17.25" customHeight="1" spans="1:5">
      <c r="A50" s="7" t="s">
        <v>6</v>
      </c>
      <c r="B50" s="7" t="s">
        <v>8</v>
      </c>
      <c r="C50" s="7" t="str">
        <f t="shared" si="1"/>
        <v>230097</v>
      </c>
      <c r="D50" s="7" t="str">
        <f>"230913215"</f>
        <v>230913215</v>
      </c>
      <c r="E50" s="8">
        <v>72.97</v>
      </c>
    </row>
    <row r="51" ht="17.25" customHeight="1" spans="1:5">
      <c r="A51" s="7" t="s">
        <v>6</v>
      </c>
      <c r="B51" s="7" t="s">
        <v>8</v>
      </c>
      <c r="C51" s="7" t="str">
        <f t="shared" si="1"/>
        <v>230097</v>
      </c>
      <c r="D51" s="7" t="str">
        <f>"230913711"</f>
        <v>230913711</v>
      </c>
      <c r="E51" s="8">
        <v>72.55</v>
      </c>
    </row>
    <row r="52" ht="17.25" customHeight="1" spans="1:5">
      <c r="A52" s="7" t="s">
        <v>6</v>
      </c>
      <c r="B52" s="7" t="s">
        <v>8</v>
      </c>
      <c r="C52" s="7" t="str">
        <f t="shared" si="1"/>
        <v>230097</v>
      </c>
      <c r="D52" s="7" t="str">
        <f>"230912930"</f>
        <v>230912930</v>
      </c>
      <c r="E52" s="8">
        <v>72.53</v>
      </c>
    </row>
    <row r="53" ht="17.25" customHeight="1" spans="1:5">
      <c r="A53" s="5" t="s">
        <v>6</v>
      </c>
      <c r="B53" s="5" t="s">
        <v>9</v>
      </c>
      <c r="C53" s="5" t="str">
        <f t="shared" ref="C53:C82" si="2">"230098"</f>
        <v>230098</v>
      </c>
      <c r="D53" s="5" t="str">
        <f>"230915209"</f>
        <v>230915209</v>
      </c>
      <c r="E53" s="6">
        <v>79.92</v>
      </c>
    </row>
    <row r="54" ht="17.25" customHeight="1" spans="1:5">
      <c r="A54" s="5" t="s">
        <v>6</v>
      </c>
      <c r="B54" s="5" t="s">
        <v>9</v>
      </c>
      <c r="C54" s="5" t="str">
        <f t="shared" si="2"/>
        <v>230098</v>
      </c>
      <c r="D54" s="5" t="str">
        <f>"230914622"</f>
        <v>230914622</v>
      </c>
      <c r="E54" s="6">
        <v>77.76</v>
      </c>
    </row>
    <row r="55" ht="17.25" customHeight="1" spans="1:5">
      <c r="A55" s="5" t="s">
        <v>6</v>
      </c>
      <c r="B55" s="5" t="s">
        <v>9</v>
      </c>
      <c r="C55" s="5" t="str">
        <f t="shared" si="2"/>
        <v>230098</v>
      </c>
      <c r="D55" s="5" t="str">
        <f>"230915412"</f>
        <v>230915412</v>
      </c>
      <c r="E55" s="6">
        <v>77.51</v>
      </c>
    </row>
    <row r="56" ht="17.25" customHeight="1" spans="1:5">
      <c r="A56" s="5" t="s">
        <v>6</v>
      </c>
      <c r="B56" s="5" t="s">
        <v>9</v>
      </c>
      <c r="C56" s="5" t="str">
        <f t="shared" si="2"/>
        <v>230098</v>
      </c>
      <c r="D56" s="5" t="str">
        <f>"230915401"</f>
        <v>230915401</v>
      </c>
      <c r="E56" s="6">
        <v>76.09</v>
      </c>
    </row>
    <row r="57" ht="17.25" customHeight="1" spans="1:5">
      <c r="A57" s="5" t="s">
        <v>6</v>
      </c>
      <c r="B57" s="5" t="s">
        <v>9</v>
      </c>
      <c r="C57" s="5" t="str">
        <f t="shared" si="2"/>
        <v>230098</v>
      </c>
      <c r="D57" s="5" t="str">
        <f>"230915118"</f>
        <v>230915118</v>
      </c>
      <c r="E57" s="6">
        <v>75.9</v>
      </c>
    </row>
    <row r="58" ht="17.25" customHeight="1" spans="1:5">
      <c r="A58" s="5" t="s">
        <v>6</v>
      </c>
      <c r="B58" s="5" t="s">
        <v>9</v>
      </c>
      <c r="C58" s="5" t="str">
        <f t="shared" si="2"/>
        <v>230098</v>
      </c>
      <c r="D58" s="5" t="str">
        <f>"230914705"</f>
        <v>230914705</v>
      </c>
      <c r="E58" s="6">
        <v>75.69</v>
      </c>
    </row>
    <row r="59" ht="17.25" customHeight="1" spans="1:5">
      <c r="A59" s="5" t="s">
        <v>6</v>
      </c>
      <c r="B59" s="5" t="s">
        <v>9</v>
      </c>
      <c r="C59" s="5" t="str">
        <f t="shared" si="2"/>
        <v>230098</v>
      </c>
      <c r="D59" s="5" t="str">
        <f>"230915004"</f>
        <v>230915004</v>
      </c>
      <c r="E59" s="6">
        <v>75.68</v>
      </c>
    </row>
    <row r="60" ht="17.25" customHeight="1" spans="1:5">
      <c r="A60" s="5" t="s">
        <v>6</v>
      </c>
      <c r="B60" s="5" t="s">
        <v>9</v>
      </c>
      <c r="C60" s="5" t="str">
        <f t="shared" si="2"/>
        <v>230098</v>
      </c>
      <c r="D60" s="5" t="str">
        <f>"230915813"</f>
        <v>230915813</v>
      </c>
      <c r="E60" s="6">
        <v>75.12</v>
      </c>
    </row>
    <row r="61" ht="17.25" customHeight="1" spans="1:5">
      <c r="A61" s="5" t="s">
        <v>6</v>
      </c>
      <c r="B61" s="5" t="s">
        <v>9</v>
      </c>
      <c r="C61" s="5" t="str">
        <f t="shared" si="2"/>
        <v>230098</v>
      </c>
      <c r="D61" s="5" t="str">
        <f>"230916022"</f>
        <v>230916022</v>
      </c>
      <c r="E61" s="6">
        <v>75.04</v>
      </c>
    </row>
    <row r="62" ht="17.25" customHeight="1" spans="1:5">
      <c r="A62" s="5" t="s">
        <v>6</v>
      </c>
      <c r="B62" s="5" t="s">
        <v>9</v>
      </c>
      <c r="C62" s="5" t="str">
        <f t="shared" si="2"/>
        <v>230098</v>
      </c>
      <c r="D62" s="5" t="str">
        <f>"230915905"</f>
        <v>230915905</v>
      </c>
      <c r="E62" s="6">
        <v>74.73</v>
      </c>
    </row>
    <row r="63" ht="17.25" customHeight="1" spans="1:5">
      <c r="A63" s="5" t="s">
        <v>6</v>
      </c>
      <c r="B63" s="5" t="s">
        <v>9</v>
      </c>
      <c r="C63" s="5" t="str">
        <f t="shared" si="2"/>
        <v>230098</v>
      </c>
      <c r="D63" s="5" t="str">
        <f>"230915329"</f>
        <v>230915329</v>
      </c>
      <c r="E63" s="6">
        <v>74.63</v>
      </c>
    </row>
    <row r="64" ht="17.25" customHeight="1" spans="1:5">
      <c r="A64" s="5" t="s">
        <v>6</v>
      </c>
      <c r="B64" s="5" t="s">
        <v>9</v>
      </c>
      <c r="C64" s="5" t="str">
        <f t="shared" si="2"/>
        <v>230098</v>
      </c>
      <c r="D64" s="5" t="str">
        <f>"230915505"</f>
        <v>230915505</v>
      </c>
      <c r="E64" s="6">
        <v>74.45</v>
      </c>
    </row>
    <row r="65" ht="17.25" customHeight="1" spans="1:5">
      <c r="A65" s="5" t="s">
        <v>6</v>
      </c>
      <c r="B65" s="5" t="s">
        <v>9</v>
      </c>
      <c r="C65" s="5" t="str">
        <f t="shared" si="2"/>
        <v>230098</v>
      </c>
      <c r="D65" s="5" t="str">
        <f>"230915119"</f>
        <v>230915119</v>
      </c>
      <c r="E65" s="6">
        <v>74.3</v>
      </c>
    </row>
    <row r="66" ht="17.25" customHeight="1" spans="1:5">
      <c r="A66" s="5" t="s">
        <v>6</v>
      </c>
      <c r="B66" s="5" t="s">
        <v>9</v>
      </c>
      <c r="C66" s="5" t="str">
        <f t="shared" si="2"/>
        <v>230098</v>
      </c>
      <c r="D66" s="5" t="str">
        <f>"230915001"</f>
        <v>230915001</v>
      </c>
      <c r="E66" s="6">
        <v>74.02</v>
      </c>
    </row>
    <row r="67" ht="17.25" customHeight="1" spans="1:5">
      <c r="A67" s="5" t="s">
        <v>6</v>
      </c>
      <c r="B67" s="5" t="s">
        <v>9</v>
      </c>
      <c r="C67" s="5" t="str">
        <f t="shared" si="2"/>
        <v>230098</v>
      </c>
      <c r="D67" s="5" t="str">
        <f>"230915913"</f>
        <v>230915913</v>
      </c>
      <c r="E67" s="6">
        <v>73.93</v>
      </c>
    </row>
    <row r="68" ht="17.25" customHeight="1" spans="1:5">
      <c r="A68" s="5" t="s">
        <v>6</v>
      </c>
      <c r="B68" s="5" t="s">
        <v>9</v>
      </c>
      <c r="C68" s="5" t="str">
        <f t="shared" si="2"/>
        <v>230098</v>
      </c>
      <c r="D68" s="5" t="str">
        <f>"230915504"</f>
        <v>230915504</v>
      </c>
      <c r="E68" s="6">
        <v>73.59</v>
      </c>
    </row>
    <row r="69" ht="17.25" customHeight="1" spans="1:5">
      <c r="A69" s="5" t="s">
        <v>6</v>
      </c>
      <c r="B69" s="5" t="s">
        <v>9</v>
      </c>
      <c r="C69" s="5" t="str">
        <f t="shared" si="2"/>
        <v>230098</v>
      </c>
      <c r="D69" s="5" t="str">
        <f>"230915303"</f>
        <v>230915303</v>
      </c>
      <c r="E69" s="6">
        <v>73.53</v>
      </c>
    </row>
    <row r="70" ht="17.25" customHeight="1" spans="1:5">
      <c r="A70" s="5" t="s">
        <v>6</v>
      </c>
      <c r="B70" s="5" t="s">
        <v>9</v>
      </c>
      <c r="C70" s="5" t="str">
        <f t="shared" si="2"/>
        <v>230098</v>
      </c>
      <c r="D70" s="5" t="str">
        <f>"230915809"</f>
        <v>230915809</v>
      </c>
      <c r="E70" s="6">
        <v>73.37</v>
      </c>
    </row>
    <row r="71" ht="17.25" customHeight="1" spans="1:5">
      <c r="A71" s="5" t="s">
        <v>6</v>
      </c>
      <c r="B71" s="5" t="s">
        <v>9</v>
      </c>
      <c r="C71" s="5" t="str">
        <f t="shared" si="2"/>
        <v>230098</v>
      </c>
      <c r="D71" s="5" t="str">
        <f>"230915601"</f>
        <v>230915601</v>
      </c>
      <c r="E71" s="6">
        <v>73.34</v>
      </c>
    </row>
    <row r="72" ht="17.25" customHeight="1" spans="1:5">
      <c r="A72" s="5" t="s">
        <v>6</v>
      </c>
      <c r="B72" s="5" t="s">
        <v>9</v>
      </c>
      <c r="C72" s="5" t="str">
        <f t="shared" si="2"/>
        <v>230098</v>
      </c>
      <c r="D72" s="5" t="str">
        <f>"230915711"</f>
        <v>230915711</v>
      </c>
      <c r="E72" s="6">
        <v>73.24</v>
      </c>
    </row>
    <row r="73" ht="17.25" customHeight="1" spans="1:5">
      <c r="A73" s="5" t="s">
        <v>6</v>
      </c>
      <c r="B73" s="5" t="s">
        <v>9</v>
      </c>
      <c r="C73" s="5" t="str">
        <f t="shared" si="2"/>
        <v>230098</v>
      </c>
      <c r="D73" s="5" t="str">
        <f>"230915306"</f>
        <v>230915306</v>
      </c>
      <c r="E73" s="6">
        <v>72.78</v>
      </c>
    </row>
    <row r="74" ht="17.25" customHeight="1" spans="1:5">
      <c r="A74" s="5" t="s">
        <v>6</v>
      </c>
      <c r="B74" s="5" t="s">
        <v>9</v>
      </c>
      <c r="C74" s="5" t="str">
        <f t="shared" si="2"/>
        <v>230098</v>
      </c>
      <c r="D74" s="5" t="str">
        <f>"230914710"</f>
        <v>230914710</v>
      </c>
      <c r="E74" s="6">
        <v>72.77</v>
      </c>
    </row>
    <row r="75" ht="17.25" customHeight="1" spans="1:5">
      <c r="A75" s="5" t="s">
        <v>6</v>
      </c>
      <c r="B75" s="5" t="s">
        <v>9</v>
      </c>
      <c r="C75" s="5" t="str">
        <f t="shared" si="2"/>
        <v>230098</v>
      </c>
      <c r="D75" s="5" t="str">
        <f>"230915818"</f>
        <v>230915818</v>
      </c>
      <c r="E75" s="6">
        <v>72.68</v>
      </c>
    </row>
    <row r="76" ht="17.25" customHeight="1" spans="1:5">
      <c r="A76" s="5" t="s">
        <v>6</v>
      </c>
      <c r="B76" s="5" t="s">
        <v>9</v>
      </c>
      <c r="C76" s="5" t="str">
        <f t="shared" si="2"/>
        <v>230098</v>
      </c>
      <c r="D76" s="5" t="str">
        <f>"230915228"</f>
        <v>230915228</v>
      </c>
      <c r="E76" s="6">
        <v>72.44</v>
      </c>
    </row>
    <row r="77" ht="17.25" customHeight="1" spans="1:5">
      <c r="A77" s="5" t="s">
        <v>6</v>
      </c>
      <c r="B77" s="5" t="s">
        <v>9</v>
      </c>
      <c r="C77" s="5" t="str">
        <f t="shared" si="2"/>
        <v>230098</v>
      </c>
      <c r="D77" s="5" t="str">
        <f>"230914825"</f>
        <v>230914825</v>
      </c>
      <c r="E77" s="6">
        <v>72.36</v>
      </c>
    </row>
    <row r="78" ht="17.25" customHeight="1" spans="1:5">
      <c r="A78" s="5" t="s">
        <v>6</v>
      </c>
      <c r="B78" s="5" t="s">
        <v>9</v>
      </c>
      <c r="C78" s="5" t="str">
        <f t="shared" si="2"/>
        <v>230098</v>
      </c>
      <c r="D78" s="5" t="str">
        <f>"230915326"</f>
        <v>230915326</v>
      </c>
      <c r="E78" s="6">
        <v>72.3</v>
      </c>
    </row>
    <row r="79" ht="17.25" customHeight="1" spans="1:5">
      <c r="A79" s="5" t="s">
        <v>6</v>
      </c>
      <c r="B79" s="5" t="s">
        <v>9</v>
      </c>
      <c r="C79" s="5" t="str">
        <f t="shared" si="2"/>
        <v>230098</v>
      </c>
      <c r="D79" s="5" t="str">
        <f>"230915006"</f>
        <v>230915006</v>
      </c>
      <c r="E79" s="6">
        <v>72.26</v>
      </c>
    </row>
    <row r="80" ht="17.25" customHeight="1" spans="1:5">
      <c r="A80" s="5" t="s">
        <v>6</v>
      </c>
      <c r="B80" s="5" t="s">
        <v>9</v>
      </c>
      <c r="C80" s="5" t="str">
        <f t="shared" si="2"/>
        <v>230098</v>
      </c>
      <c r="D80" s="5" t="str">
        <f>"230915909"</f>
        <v>230915909</v>
      </c>
      <c r="E80" s="6">
        <v>71.78</v>
      </c>
    </row>
    <row r="81" ht="17.25" customHeight="1" spans="1:5">
      <c r="A81" s="5" t="s">
        <v>6</v>
      </c>
      <c r="B81" s="5" t="s">
        <v>9</v>
      </c>
      <c r="C81" s="5" t="str">
        <f t="shared" si="2"/>
        <v>230098</v>
      </c>
      <c r="D81" s="5" t="str">
        <f>"230916006"</f>
        <v>230916006</v>
      </c>
      <c r="E81" s="6">
        <v>71.78</v>
      </c>
    </row>
    <row r="82" ht="17.25" customHeight="1" spans="1:5">
      <c r="A82" s="5" t="s">
        <v>6</v>
      </c>
      <c r="B82" s="5" t="s">
        <v>9</v>
      </c>
      <c r="C82" s="5" t="str">
        <f t="shared" si="2"/>
        <v>230098</v>
      </c>
      <c r="D82" s="5" t="str">
        <f>"230915425"</f>
        <v>230915425</v>
      </c>
      <c r="E82" s="6">
        <v>71.76</v>
      </c>
    </row>
    <row r="83" ht="17.25" customHeight="1" spans="1:5">
      <c r="A83" s="7" t="s">
        <v>10</v>
      </c>
      <c r="B83" s="7" t="s">
        <v>11</v>
      </c>
      <c r="C83" s="7" t="str">
        <f t="shared" ref="C83:C94" si="3">"230099"</f>
        <v>230099</v>
      </c>
      <c r="D83" s="7" t="str">
        <f>"230900119"</f>
        <v>230900119</v>
      </c>
      <c r="E83" s="8">
        <v>78.4</v>
      </c>
    </row>
    <row r="84" ht="17.25" customHeight="1" spans="1:5">
      <c r="A84" s="7" t="s">
        <v>10</v>
      </c>
      <c r="B84" s="7" t="s">
        <v>11</v>
      </c>
      <c r="C84" s="7" t="str">
        <f t="shared" si="3"/>
        <v>230099</v>
      </c>
      <c r="D84" s="7" t="str">
        <f>"230900219"</f>
        <v>230900219</v>
      </c>
      <c r="E84" s="8">
        <v>77.5</v>
      </c>
    </row>
    <row r="85" ht="17.25" customHeight="1" spans="1:5">
      <c r="A85" s="7" t="s">
        <v>10</v>
      </c>
      <c r="B85" s="7" t="s">
        <v>11</v>
      </c>
      <c r="C85" s="7" t="str">
        <f t="shared" si="3"/>
        <v>230099</v>
      </c>
      <c r="D85" s="7" t="str">
        <f>"230900223"</f>
        <v>230900223</v>
      </c>
      <c r="E85" s="8">
        <v>75.8</v>
      </c>
    </row>
    <row r="86" ht="17.25" customHeight="1" spans="1:5">
      <c r="A86" s="7" t="s">
        <v>10</v>
      </c>
      <c r="B86" s="7" t="s">
        <v>11</v>
      </c>
      <c r="C86" s="7" t="str">
        <f t="shared" si="3"/>
        <v>230099</v>
      </c>
      <c r="D86" s="7" t="str">
        <f>"230900213"</f>
        <v>230900213</v>
      </c>
      <c r="E86" s="8">
        <v>75.62</v>
      </c>
    </row>
    <row r="87" ht="17.25" customHeight="1" spans="1:5">
      <c r="A87" s="7" t="s">
        <v>10</v>
      </c>
      <c r="B87" s="7" t="s">
        <v>11</v>
      </c>
      <c r="C87" s="7" t="str">
        <f t="shared" si="3"/>
        <v>230099</v>
      </c>
      <c r="D87" s="7" t="str">
        <f>"230900120"</f>
        <v>230900120</v>
      </c>
      <c r="E87" s="8">
        <v>75.26</v>
      </c>
    </row>
    <row r="88" ht="17.25" customHeight="1" spans="1:5">
      <c r="A88" s="7" t="s">
        <v>10</v>
      </c>
      <c r="B88" s="7" t="s">
        <v>11</v>
      </c>
      <c r="C88" s="7" t="str">
        <f t="shared" si="3"/>
        <v>230099</v>
      </c>
      <c r="D88" s="7" t="str">
        <f>"230900218"</f>
        <v>230900218</v>
      </c>
      <c r="E88" s="8">
        <v>75.15</v>
      </c>
    </row>
    <row r="89" ht="17.25" customHeight="1" spans="1:5">
      <c r="A89" s="7" t="s">
        <v>10</v>
      </c>
      <c r="B89" s="7" t="s">
        <v>11</v>
      </c>
      <c r="C89" s="7" t="str">
        <f t="shared" si="3"/>
        <v>230099</v>
      </c>
      <c r="D89" s="7" t="str">
        <f>"230900201"</f>
        <v>230900201</v>
      </c>
      <c r="E89" s="8">
        <v>74.4</v>
      </c>
    </row>
    <row r="90" ht="17.25" customHeight="1" spans="1:5">
      <c r="A90" s="7" t="s">
        <v>10</v>
      </c>
      <c r="B90" s="7" t="s">
        <v>11</v>
      </c>
      <c r="C90" s="7" t="str">
        <f t="shared" si="3"/>
        <v>230099</v>
      </c>
      <c r="D90" s="7" t="str">
        <f>"230900103"</f>
        <v>230900103</v>
      </c>
      <c r="E90" s="8">
        <v>74.21</v>
      </c>
    </row>
    <row r="91" ht="17.25" customHeight="1" spans="1:5">
      <c r="A91" s="7" t="s">
        <v>10</v>
      </c>
      <c r="B91" s="7" t="s">
        <v>11</v>
      </c>
      <c r="C91" s="7" t="str">
        <f t="shared" si="3"/>
        <v>230099</v>
      </c>
      <c r="D91" s="7" t="str">
        <f>"230900110"</f>
        <v>230900110</v>
      </c>
      <c r="E91" s="8">
        <v>74.13</v>
      </c>
    </row>
    <row r="92" ht="17.25" customHeight="1" spans="1:5">
      <c r="A92" s="7" t="s">
        <v>10</v>
      </c>
      <c r="B92" s="7" t="s">
        <v>11</v>
      </c>
      <c r="C92" s="7" t="str">
        <f t="shared" si="3"/>
        <v>230099</v>
      </c>
      <c r="D92" s="7" t="str">
        <f>"230900221"</f>
        <v>230900221</v>
      </c>
      <c r="E92" s="8">
        <v>73.32</v>
      </c>
    </row>
    <row r="93" ht="17.25" customHeight="1" spans="1:5">
      <c r="A93" s="7" t="s">
        <v>10</v>
      </c>
      <c r="B93" s="7" t="s">
        <v>11</v>
      </c>
      <c r="C93" s="7" t="str">
        <f t="shared" si="3"/>
        <v>230099</v>
      </c>
      <c r="D93" s="7" t="str">
        <f>"230900206"</f>
        <v>230900206</v>
      </c>
      <c r="E93" s="8">
        <v>73.19</v>
      </c>
    </row>
    <row r="94" ht="17.25" customHeight="1" spans="1:5">
      <c r="A94" s="7" t="s">
        <v>10</v>
      </c>
      <c r="B94" s="7" t="s">
        <v>11</v>
      </c>
      <c r="C94" s="7" t="str">
        <f t="shared" si="3"/>
        <v>230099</v>
      </c>
      <c r="D94" s="7" t="str">
        <f>"230900124"</f>
        <v>230900124</v>
      </c>
      <c r="E94" s="8">
        <v>73.08</v>
      </c>
    </row>
    <row r="95" ht="17.25" customHeight="1" spans="1:5">
      <c r="A95" s="5" t="s">
        <v>12</v>
      </c>
      <c r="B95" s="5" t="s">
        <v>13</v>
      </c>
      <c r="C95" s="5" t="str">
        <f>"230101"</f>
        <v>230101</v>
      </c>
      <c r="D95" s="5" t="str">
        <f>"230916717"</f>
        <v>230916717</v>
      </c>
      <c r="E95" s="6">
        <v>89.18</v>
      </c>
    </row>
    <row r="96" ht="17.25" customHeight="1" spans="1:5">
      <c r="A96" s="5" t="s">
        <v>12</v>
      </c>
      <c r="B96" s="5" t="s">
        <v>13</v>
      </c>
      <c r="C96" s="5" t="str">
        <f>"230101"</f>
        <v>230101</v>
      </c>
      <c r="D96" s="5" t="str">
        <f>"230916716"</f>
        <v>230916716</v>
      </c>
      <c r="E96" s="6">
        <v>83.8</v>
      </c>
    </row>
    <row r="97" ht="17.25" customHeight="1" spans="1:5">
      <c r="A97" s="5" t="s">
        <v>12</v>
      </c>
      <c r="B97" s="5" t="s">
        <v>13</v>
      </c>
      <c r="C97" s="5" t="str">
        <f>"230101"</f>
        <v>230101</v>
      </c>
      <c r="D97" s="5" t="str">
        <f>"230916718"</f>
        <v>230916718</v>
      </c>
      <c r="E97" s="6">
        <v>82.88</v>
      </c>
    </row>
    <row r="98" ht="17.25" customHeight="1" spans="1:5">
      <c r="A98" s="5" t="s">
        <v>12</v>
      </c>
      <c r="B98" s="5" t="s">
        <v>13</v>
      </c>
      <c r="C98" s="5" t="str">
        <f>"230101"</f>
        <v>230101</v>
      </c>
      <c r="D98" s="5" t="str">
        <f>"230916719"</f>
        <v>230916719</v>
      </c>
      <c r="E98" s="6">
        <v>82.3</v>
      </c>
    </row>
    <row r="99" ht="17.25" customHeight="1" spans="1:5">
      <c r="A99" s="5" t="s">
        <v>12</v>
      </c>
      <c r="B99" s="5" t="s">
        <v>13</v>
      </c>
      <c r="C99" s="5" t="str">
        <f>"230101"</f>
        <v>230101</v>
      </c>
      <c r="D99" s="5" t="str">
        <f>"230916715"</f>
        <v>230916715</v>
      </c>
      <c r="E99" s="6">
        <v>82.11</v>
      </c>
    </row>
    <row r="100" ht="17.25" customHeight="1" spans="1:5">
      <c r="A100" s="7" t="s">
        <v>12</v>
      </c>
      <c r="B100" s="7" t="s">
        <v>14</v>
      </c>
      <c r="C100" s="7" t="str">
        <f t="shared" ref="C100:C103" si="4">"230102"</f>
        <v>230102</v>
      </c>
      <c r="D100" s="7" t="str">
        <f>"230916802"</f>
        <v>230916802</v>
      </c>
      <c r="E100" s="8">
        <v>79.17</v>
      </c>
    </row>
    <row r="101" ht="17.25" customHeight="1" spans="1:5">
      <c r="A101" s="7" t="s">
        <v>12</v>
      </c>
      <c r="B101" s="7" t="s">
        <v>14</v>
      </c>
      <c r="C101" s="7" t="str">
        <f t="shared" si="4"/>
        <v>230102</v>
      </c>
      <c r="D101" s="7" t="str">
        <f>"230916804"</f>
        <v>230916804</v>
      </c>
      <c r="E101" s="8">
        <v>74.51</v>
      </c>
    </row>
    <row r="102" ht="17.25" customHeight="1" spans="1:5">
      <c r="A102" s="7" t="s">
        <v>12</v>
      </c>
      <c r="B102" s="7" t="s">
        <v>14</v>
      </c>
      <c r="C102" s="7" t="str">
        <f t="shared" si="4"/>
        <v>230102</v>
      </c>
      <c r="D102" s="7" t="str">
        <f>"230916806"</f>
        <v>230916806</v>
      </c>
      <c r="E102" s="8">
        <v>68.98</v>
      </c>
    </row>
    <row r="103" ht="17.25" customHeight="1" spans="1:5">
      <c r="A103" s="7" t="s">
        <v>12</v>
      </c>
      <c r="B103" s="7" t="s">
        <v>14</v>
      </c>
      <c r="C103" s="7" t="str">
        <f t="shared" si="4"/>
        <v>230102</v>
      </c>
      <c r="D103" s="7" t="str">
        <f>"230916803"</f>
        <v>230916803</v>
      </c>
      <c r="E103" s="8">
        <v>60.33</v>
      </c>
    </row>
    <row r="104" ht="17.25" customHeight="1" spans="1:5">
      <c r="A104" s="5" t="s">
        <v>12</v>
      </c>
      <c r="B104" s="5" t="s">
        <v>15</v>
      </c>
      <c r="C104" s="5" t="str">
        <f>"230103"</f>
        <v>230103</v>
      </c>
      <c r="D104" s="5" t="str">
        <f>"230911210"</f>
        <v>230911210</v>
      </c>
      <c r="E104" s="6">
        <v>67.36</v>
      </c>
    </row>
    <row r="105" ht="17.25" customHeight="1" spans="1:5">
      <c r="A105" s="7" t="s">
        <v>12</v>
      </c>
      <c r="B105" s="7" t="s">
        <v>16</v>
      </c>
      <c r="C105" s="7" t="str">
        <f t="shared" ref="C105:C112" si="5">"230104"</f>
        <v>230104</v>
      </c>
      <c r="D105" s="7" t="str">
        <f>"230911219"</f>
        <v>230911219</v>
      </c>
      <c r="E105" s="8">
        <v>79.4</v>
      </c>
    </row>
    <row r="106" ht="17.25" customHeight="1" spans="1:5">
      <c r="A106" s="7" t="s">
        <v>12</v>
      </c>
      <c r="B106" s="7" t="s">
        <v>16</v>
      </c>
      <c r="C106" s="7" t="str">
        <f t="shared" si="5"/>
        <v>230104</v>
      </c>
      <c r="D106" s="7" t="str">
        <f>"230911221"</f>
        <v>230911221</v>
      </c>
      <c r="E106" s="8">
        <v>70.79</v>
      </c>
    </row>
    <row r="107" ht="17.25" customHeight="1" spans="1:5">
      <c r="A107" s="7" t="s">
        <v>12</v>
      </c>
      <c r="B107" s="7" t="s">
        <v>16</v>
      </c>
      <c r="C107" s="7" t="str">
        <f t="shared" si="5"/>
        <v>230104</v>
      </c>
      <c r="D107" s="7" t="str">
        <f>"230911217"</f>
        <v>230911217</v>
      </c>
      <c r="E107" s="8">
        <v>70.72</v>
      </c>
    </row>
    <row r="108" ht="17.25" customHeight="1" spans="1:5">
      <c r="A108" s="7" t="s">
        <v>12</v>
      </c>
      <c r="B108" s="7" t="s">
        <v>16</v>
      </c>
      <c r="C108" s="7" t="str">
        <f t="shared" si="5"/>
        <v>230104</v>
      </c>
      <c r="D108" s="7" t="str">
        <f>"230911215"</f>
        <v>230911215</v>
      </c>
      <c r="E108" s="8">
        <v>69.35</v>
      </c>
    </row>
    <row r="109" ht="17.25" customHeight="1" spans="1:5">
      <c r="A109" s="7" t="s">
        <v>12</v>
      </c>
      <c r="B109" s="7" t="s">
        <v>16</v>
      </c>
      <c r="C109" s="7" t="str">
        <f t="shared" si="5"/>
        <v>230104</v>
      </c>
      <c r="D109" s="7" t="str">
        <f>"230911216"</f>
        <v>230911216</v>
      </c>
      <c r="E109" s="8">
        <v>69.25</v>
      </c>
    </row>
    <row r="110" ht="17.25" customHeight="1" spans="1:5">
      <c r="A110" s="7" t="s">
        <v>12</v>
      </c>
      <c r="B110" s="7" t="s">
        <v>16</v>
      </c>
      <c r="C110" s="7" t="str">
        <f t="shared" si="5"/>
        <v>230104</v>
      </c>
      <c r="D110" s="7" t="str">
        <f>"230911218"</f>
        <v>230911218</v>
      </c>
      <c r="E110" s="8">
        <v>68.16</v>
      </c>
    </row>
    <row r="111" ht="17.25" customHeight="1" spans="1:5">
      <c r="A111" s="7" t="s">
        <v>12</v>
      </c>
      <c r="B111" s="7" t="s">
        <v>16</v>
      </c>
      <c r="C111" s="7" t="str">
        <f t="shared" si="5"/>
        <v>230104</v>
      </c>
      <c r="D111" s="7" t="str">
        <f>"230911220"</f>
        <v>230911220</v>
      </c>
      <c r="E111" s="8">
        <v>67.33</v>
      </c>
    </row>
    <row r="112" ht="17.25" customHeight="1" spans="1:5">
      <c r="A112" s="7" t="s">
        <v>12</v>
      </c>
      <c r="B112" s="7" t="s">
        <v>16</v>
      </c>
      <c r="C112" s="7" t="str">
        <f t="shared" si="5"/>
        <v>230104</v>
      </c>
      <c r="D112" s="7" t="str">
        <f>"230911222"</f>
        <v>230911222</v>
      </c>
      <c r="E112" s="8">
        <v>66.85</v>
      </c>
    </row>
    <row r="113" ht="17.25" customHeight="1" spans="1:5">
      <c r="A113" s="5" t="s">
        <v>12</v>
      </c>
      <c r="B113" s="5" t="s">
        <v>17</v>
      </c>
      <c r="C113" s="5" t="str">
        <f t="shared" ref="C113:C115" si="6">"230105"</f>
        <v>230105</v>
      </c>
      <c r="D113" s="5" t="str">
        <f>"230916910"</f>
        <v>230916910</v>
      </c>
      <c r="E113" s="6">
        <v>69.01</v>
      </c>
    </row>
    <row r="114" ht="17.25" customHeight="1" spans="1:5">
      <c r="A114" s="5" t="s">
        <v>12</v>
      </c>
      <c r="B114" s="5" t="s">
        <v>17</v>
      </c>
      <c r="C114" s="5" t="str">
        <f t="shared" si="6"/>
        <v>230105</v>
      </c>
      <c r="D114" s="5" t="str">
        <f>"230916915"</f>
        <v>230916915</v>
      </c>
      <c r="E114" s="6">
        <v>66.54</v>
      </c>
    </row>
    <row r="115" ht="17.25" customHeight="1" spans="1:5">
      <c r="A115" s="5" t="s">
        <v>12</v>
      </c>
      <c r="B115" s="5" t="s">
        <v>17</v>
      </c>
      <c r="C115" s="5" t="str">
        <f t="shared" si="6"/>
        <v>230105</v>
      </c>
      <c r="D115" s="5" t="str">
        <f>"230916901"</f>
        <v>230916901</v>
      </c>
      <c r="E115" s="6">
        <v>64.76</v>
      </c>
    </row>
    <row r="116" ht="17.25" customHeight="1" spans="1:5">
      <c r="A116" s="7" t="s">
        <v>12</v>
      </c>
      <c r="B116" s="7" t="s">
        <v>18</v>
      </c>
      <c r="C116" s="7" t="str">
        <f t="shared" ref="C116:C118" si="7">"230106"</f>
        <v>230106</v>
      </c>
      <c r="D116" s="7" t="str">
        <f>"230916921"</f>
        <v>230916921</v>
      </c>
      <c r="E116" s="8">
        <v>79.99</v>
      </c>
    </row>
    <row r="117" ht="17.25" customHeight="1" spans="1:5">
      <c r="A117" s="7" t="s">
        <v>12</v>
      </c>
      <c r="B117" s="7" t="s">
        <v>18</v>
      </c>
      <c r="C117" s="7" t="str">
        <f t="shared" si="7"/>
        <v>230106</v>
      </c>
      <c r="D117" s="7" t="str">
        <f>"230916918"</f>
        <v>230916918</v>
      </c>
      <c r="E117" s="8">
        <v>76</v>
      </c>
    </row>
    <row r="118" ht="17.25" customHeight="1" spans="1:5">
      <c r="A118" s="7" t="s">
        <v>12</v>
      </c>
      <c r="B118" s="7" t="s">
        <v>18</v>
      </c>
      <c r="C118" s="7" t="str">
        <f t="shared" si="7"/>
        <v>230106</v>
      </c>
      <c r="D118" s="7" t="str">
        <f>"230916922"</f>
        <v>230916922</v>
      </c>
      <c r="E118" s="8">
        <v>74.68</v>
      </c>
    </row>
    <row r="119" ht="17.25" customHeight="1" spans="1:5">
      <c r="A119" s="5" t="s">
        <v>19</v>
      </c>
      <c r="B119" s="5" t="s">
        <v>13</v>
      </c>
      <c r="C119" s="5" t="str">
        <f t="shared" ref="C119:C123" si="8">"230107"</f>
        <v>230107</v>
      </c>
      <c r="D119" s="5" t="str">
        <f>"230916721"</f>
        <v>230916721</v>
      </c>
      <c r="E119" s="6">
        <v>80.86</v>
      </c>
    </row>
    <row r="120" ht="17.25" customHeight="1" spans="1:5">
      <c r="A120" s="5" t="s">
        <v>19</v>
      </c>
      <c r="B120" s="5" t="s">
        <v>13</v>
      </c>
      <c r="C120" s="5" t="str">
        <f t="shared" si="8"/>
        <v>230107</v>
      </c>
      <c r="D120" s="5" t="str">
        <f>"230916720"</f>
        <v>230916720</v>
      </c>
      <c r="E120" s="6">
        <v>80.2</v>
      </c>
    </row>
    <row r="121" ht="17.25" customHeight="1" spans="1:5">
      <c r="A121" s="5" t="s">
        <v>19</v>
      </c>
      <c r="B121" s="5" t="s">
        <v>13</v>
      </c>
      <c r="C121" s="5" t="str">
        <f t="shared" si="8"/>
        <v>230107</v>
      </c>
      <c r="D121" s="5" t="str">
        <f>"230916726"</f>
        <v>230916726</v>
      </c>
      <c r="E121" s="6">
        <v>77.58</v>
      </c>
    </row>
    <row r="122" ht="17.25" customHeight="1" spans="1:5">
      <c r="A122" s="5" t="s">
        <v>19</v>
      </c>
      <c r="B122" s="5" t="s">
        <v>13</v>
      </c>
      <c r="C122" s="5" t="str">
        <f t="shared" si="8"/>
        <v>230107</v>
      </c>
      <c r="D122" s="5" t="str">
        <f>"230916724"</f>
        <v>230916724</v>
      </c>
      <c r="E122" s="6">
        <v>75.78</v>
      </c>
    </row>
    <row r="123" ht="17.25" customHeight="1" spans="1:5">
      <c r="A123" s="5" t="s">
        <v>19</v>
      </c>
      <c r="B123" s="5" t="s">
        <v>13</v>
      </c>
      <c r="C123" s="5" t="str">
        <f t="shared" si="8"/>
        <v>230107</v>
      </c>
      <c r="D123" s="5" t="str">
        <f>"230916722"</f>
        <v>230916722</v>
      </c>
      <c r="E123" s="6">
        <v>72.22</v>
      </c>
    </row>
    <row r="124" ht="17.25" customHeight="1" spans="1:5">
      <c r="A124" s="7" t="s">
        <v>19</v>
      </c>
      <c r="B124" s="7" t="s">
        <v>14</v>
      </c>
      <c r="C124" s="7" t="str">
        <f t="shared" ref="C124:C139" si="9">"230108"</f>
        <v>230108</v>
      </c>
      <c r="D124" s="7" t="str">
        <f>"230916813"</f>
        <v>230916813</v>
      </c>
      <c r="E124" s="8">
        <v>83.48</v>
      </c>
    </row>
    <row r="125" ht="17.25" customHeight="1" spans="1:5">
      <c r="A125" s="7" t="s">
        <v>19</v>
      </c>
      <c r="B125" s="7" t="s">
        <v>14</v>
      </c>
      <c r="C125" s="7" t="str">
        <f t="shared" si="9"/>
        <v>230108</v>
      </c>
      <c r="D125" s="7" t="str">
        <f>"230911208"</f>
        <v>230911208</v>
      </c>
      <c r="E125" s="8">
        <v>83.24</v>
      </c>
    </row>
    <row r="126" ht="17.25" customHeight="1" spans="1:5">
      <c r="A126" s="7" t="s">
        <v>19</v>
      </c>
      <c r="B126" s="7" t="s">
        <v>14</v>
      </c>
      <c r="C126" s="7" t="str">
        <f t="shared" si="9"/>
        <v>230108</v>
      </c>
      <c r="D126" s="7" t="str">
        <f>"230916821"</f>
        <v>230916821</v>
      </c>
      <c r="E126" s="8">
        <v>76.86</v>
      </c>
    </row>
    <row r="127" ht="17.25" customHeight="1" spans="1:5">
      <c r="A127" s="7" t="s">
        <v>19</v>
      </c>
      <c r="B127" s="7" t="s">
        <v>14</v>
      </c>
      <c r="C127" s="7" t="str">
        <f t="shared" si="9"/>
        <v>230108</v>
      </c>
      <c r="D127" s="7" t="str">
        <f>"230916811"</f>
        <v>230916811</v>
      </c>
      <c r="E127" s="8">
        <v>76.4</v>
      </c>
    </row>
    <row r="128" ht="17.25" customHeight="1" spans="1:5">
      <c r="A128" s="7" t="s">
        <v>19</v>
      </c>
      <c r="B128" s="7" t="s">
        <v>14</v>
      </c>
      <c r="C128" s="7" t="str">
        <f t="shared" si="9"/>
        <v>230108</v>
      </c>
      <c r="D128" s="7" t="str">
        <f>"230916819"</f>
        <v>230916819</v>
      </c>
      <c r="E128" s="8">
        <v>76.05</v>
      </c>
    </row>
    <row r="129" ht="17.25" customHeight="1" spans="1:5">
      <c r="A129" s="7" t="s">
        <v>19</v>
      </c>
      <c r="B129" s="7" t="s">
        <v>14</v>
      </c>
      <c r="C129" s="7" t="str">
        <f t="shared" si="9"/>
        <v>230108</v>
      </c>
      <c r="D129" s="7" t="str">
        <f>"230916829"</f>
        <v>230916829</v>
      </c>
      <c r="E129" s="8">
        <v>75.24</v>
      </c>
    </row>
    <row r="130" ht="17.25" customHeight="1" spans="1:5">
      <c r="A130" s="7" t="s">
        <v>19</v>
      </c>
      <c r="B130" s="7" t="s">
        <v>14</v>
      </c>
      <c r="C130" s="7" t="str">
        <f t="shared" si="9"/>
        <v>230108</v>
      </c>
      <c r="D130" s="7" t="str">
        <f>"230916816"</f>
        <v>230916816</v>
      </c>
      <c r="E130" s="8">
        <v>75</v>
      </c>
    </row>
    <row r="131" ht="17.25" customHeight="1" spans="1:5">
      <c r="A131" s="7" t="s">
        <v>19</v>
      </c>
      <c r="B131" s="7" t="s">
        <v>14</v>
      </c>
      <c r="C131" s="7" t="str">
        <f t="shared" si="9"/>
        <v>230108</v>
      </c>
      <c r="D131" s="7" t="str">
        <f>"230916810"</f>
        <v>230916810</v>
      </c>
      <c r="E131" s="8">
        <v>74.07</v>
      </c>
    </row>
    <row r="132" ht="17.25" customHeight="1" spans="1:5">
      <c r="A132" s="7" t="s">
        <v>19</v>
      </c>
      <c r="B132" s="7" t="s">
        <v>14</v>
      </c>
      <c r="C132" s="7" t="str">
        <f t="shared" si="9"/>
        <v>230108</v>
      </c>
      <c r="D132" s="7" t="str">
        <f>"230916809"</f>
        <v>230916809</v>
      </c>
      <c r="E132" s="8">
        <v>73.36</v>
      </c>
    </row>
    <row r="133" ht="17.25" customHeight="1" spans="1:5">
      <c r="A133" s="7" t="s">
        <v>19</v>
      </c>
      <c r="B133" s="7" t="s">
        <v>14</v>
      </c>
      <c r="C133" s="7" t="str">
        <f t="shared" si="9"/>
        <v>230108</v>
      </c>
      <c r="D133" s="7" t="str">
        <f>"230911206"</f>
        <v>230911206</v>
      </c>
      <c r="E133" s="8">
        <v>72.69</v>
      </c>
    </row>
    <row r="134" ht="17.25" customHeight="1" spans="1:5">
      <c r="A134" s="7" t="s">
        <v>19</v>
      </c>
      <c r="B134" s="7" t="s">
        <v>14</v>
      </c>
      <c r="C134" s="7" t="str">
        <f t="shared" si="9"/>
        <v>230108</v>
      </c>
      <c r="D134" s="7" t="str">
        <f>"230911207"</f>
        <v>230911207</v>
      </c>
      <c r="E134" s="8">
        <v>72.21</v>
      </c>
    </row>
    <row r="135" ht="17.25" customHeight="1" spans="1:5">
      <c r="A135" s="7" t="s">
        <v>19</v>
      </c>
      <c r="B135" s="7" t="s">
        <v>14</v>
      </c>
      <c r="C135" s="7" t="str">
        <f t="shared" si="9"/>
        <v>230108</v>
      </c>
      <c r="D135" s="7" t="str">
        <f>"230916828"</f>
        <v>230916828</v>
      </c>
      <c r="E135" s="8">
        <v>71.88</v>
      </c>
    </row>
    <row r="136" ht="17.25" customHeight="1" spans="1:5">
      <c r="A136" s="7" t="s">
        <v>19</v>
      </c>
      <c r="B136" s="7" t="s">
        <v>14</v>
      </c>
      <c r="C136" s="7" t="str">
        <f t="shared" si="9"/>
        <v>230108</v>
      </c>
      <c r="D136" s="7" t="str">
        <f>"230911205"</f>
        <v>230911205</v>
      </c>
      <c r="E136" s="8">
        <v>71.42</v>
      </c>
    </row>
    <row r="137" ht="17.25" customHeight="1" spans="1:5">
      <c r="A137" s="7" t="s">
        <v>19</v>
      </c>
      <c r="B137" s="7" t="s">
        <v>14</v>
      </c>
      <c r="C137" s="7" t="str">
        <f t="shared" si="9"/>
        <v>230108</v>
      </c>
      <c r="D137" s="7" t="str">
        <f>"230916825"</f>
        <v>230916825</v>
      </c>
      <c r="E137" s="8">
        <v>71.11</v>
      </c>
    </row>
    <row r="138" ht="17.25" customHeight="1" spans="1:5">
      <c r="A138" s="7" t="s">
        <v>19</v>
      </c>
      <c r="B138" s="7" t="s">
        <v>14</v>
      </c>
      <c r="C138" s="7" t="str">
        <f t="shared" si="9"/>
        <v>230108</v>
      </c>
      <c r="D138" s="7" t="str">
        <f>"230916822"</f>
        <v>230916822</v>
      </c>
      <c r="E138" s="8">
        <v>71.03</v>
      </c>
    </row>
    <row r="139" ht="17.25" customHeight="1" spans="1:5">
      <c r="A139" s="7" t="s">
        <v>19</v>
      </c>
      <c r="B139" s="7" t="s">
        <v>14</v>
      </c>
      <c r="C139" s="7" t="str">
        <f t="shared" si="9"/>
        <v>230108</v>
      </c>
      <c r="D139" s="7" t="str">
        <f>"230916807"</f>
        <v>230916807</v>
      </c>
      <c r="E139" s="8">
        <v>70.27</v>
      </c>
    </row>
    <row r="140" ht="17.25" customHeight="1" spans="1:5">
      <c r="A140" s="5" t="s">
        <v>19</v>
      </c>
      <c r="B140" s="5" t="s">
        <v>20</v>
      </c>
      <c r="C140" s="5" t="str">
        <f>"230109"</f>
        <v>230109</v>
      </c>
      <c r="D140" s="5" t="str">
        <f>"230911214"</f>
        <v>230911214</v>
      </c>
      <c r="E140" s="6">
        <v>78.68</v>
      </c>
    </row>
    <row r="141" ht="17.25" customHeight="1" spans="1:5">
      <c r="A141" s="5" t="s">
        <v>19</v>
      </c>
      <c r="B141" s="5" t="s">
        <v>20</v>
      </c>
      <c r="C141" s="5" t="str">
        <f>"230109"</f>
        <v>230109</v>
      </c>
      <c r="D141" s="5" t="str">
        <f>"230911213"</f>
        <v>230911213</v>
      </c>
      <c r="E141" s="6">
        <v>70.17</v>
      </c>
    </row>
    <row r="142" ht="17.25" customHeight="1" spans="1:5">
      <c r="A142" s="7" t="s">
        <v>21</v>
      </c>
      <c r="B142" s="7" t="s">
        <v>22</v>
      </c>
      <c r="C142" s="7" t="str">
        <f t="shared" ref="C142:C144" si="10">"230110"</f>
        <v>230110</v>
      </c>
      <c r="D142" s="7" t="str">
        <f>"230916222"</f>
        <v>230916222</v>
      </c>
      <c r="E142" s="8">
        <v>72.74</v>
      </c>
    </row>
    <row r="143" ht="17.25" customHeight="1" spans="1:5">
      <c r="A143" s="7" t="s">
        <v>21</v>
      </c>
      <c r="B143" s="7" t="s">
        <v>22</v>
      </c>
      <c r="C143" s="7" t="str">
        <f t="shared" si="10"/>
        <v>230110</v>
      </c>
      <c r="D143" s="7" t="str">
        <f>"230916301"</f>
        <v>230916301</v>
      </c>
      <c r="E143" s="8">
        <v>71.05</v>
      </c>
    </row>
    <row r="144" ht="17.25" customHeight="1" spans="1:5">
      <c r="A144" s="7" t="s">
        <v>21</v>
      </c>
      <c r="B144" s="7" t="s">
        <v>22</v>
      </c>
      <c r="C144" s="7" t="str">
        <f t="shared" si="10"/>
        <v>230110</v>
      </c>
      <c r="D144" s="7" t="str">
        <f>"230916206"</f>
        <v>230916206</v>
      </c>
      <c r="E144" s="8">
        <v>69.17</v>
      </c>
    </row>
    <row r="145" ht="17.25" customHeight="1" spans="1:5">
      <c r="A145" s="5" t="s">
        <v>21</v>
      </c>
      <c r="B145" s="5" t="s">
        <v>11</v>
      </c>
      <c r="C145" s="5" t="str">
        <f t="shared" ref="C145:C150" si="11">"230111"</f>
        <v>230111</v>
      </c>
      <c r="D145" s="5" t="str">
        <f>"230900325"</f>
        <v>230900325</v>
      </c>
      <c r="E145" s="6">
        <v>77.57</v>
      </c>
    </row>
    <row r="146" ht="17.25" customHeight="1" spans="1:5">
      <c r="A146" s="5" t="s">
        <v>21</v>
      </c>
      <c r="B146" s="5" t="s">
        <v>11</v>
      </c>
      <c r="C146" s="5" t="str">
        <f t="shared" si="11"/>
        <v>230111</v>
      </c>
      <c r="D146" s="5" t="str">
        <f>"230900230"</f>
        <v>230900230</v>
      </c>
      <c r="E146" s="6">
        <v>76.84</v>
      </c>
    </row>
    <row r="147" ht="17.25" customHeight="1" spans="1:5">
      <c r="A147" s="5" t="s">
        <v>21</v>
      </c>
      <c r="B147" s="5" t="s">
        <v>11</v>
      </c>
      <c r="C147" s="5" t="str">
        <f t="shared" si="11"/>
        <v>230111</v>
      </c>
      <c r="D147" s="5" t="str">
        <f>"230900321"</f>
        <v>230900321</v>
      </c>
      <c r="E147" s="6">
        <v>75.66</v>
      </c>
    </row>
    <row r="148" ht="17.25" customHeight="1" spans="1:5">
      <c r="A148" s="5" t="s">
        <v>21</v>
      </c>
      <c r="B148" s="5" t="s">
        <v>11</v>
      </c>
      <c r="C148" s="5" t="str">
        <f t="shared" si="11"/>
        <v>230111</v>
      </c>
      <c r="D148" s="5" t="str">
        <f>"230900302"</f>
        <v>230900302</v>
      </c>
      <c r="E148" s="6">
        <v>74.82</v>
      </c>
    </row>
    <row r="149" ht="17.25" customHeight="1" spans="1:5">
      <c r="A149" s="5" t="s">
        <v>21</v>
      </c>
      <c r="B149" s="5" t="s">
        <v>11</v>
      </c>
      <c r="C149" s="5" t="str">
        <f t="shared" si="11"/>
        <v>230111</v>
      </c>
      <c r="D149" s="5" t="str">
        <f>"230900401"</f>
        <v>230900401</v>
      </c>
      <c r="E149" s="6">
        <v>74.69</v>
      </c>
    </row>
    <row r="150" ht="17.25" customHeight="1" spans="1:5">
      <c r="A150" s="5" t="s">
        <v>21</v>
      </c>
      <c r="B150" s="5" t="s">
        <v>11</v>
      </c>
      <c r="C150" s="5" t="str">
        <f t="shared" si="11"/>
        <v>230111</v>
      </c>
      <c r="D150" s="5" t="str">
        <f>"230900227"</f>
        <v>230900227</v>
      </c>
      <c r="E150" s="6">
        <v>74.03</v>
      </c>
    </row>
    <row r="151" ht="17.25" customHeight="1" spans="1:5">
      <c r="A151" s="7" t="s">
        <v>23</v>
      </c>
      <c r="B151" s="7" t="s">
        <v>22</v>
      </c>
      <c r="C151" s="7" t="str">
        <f t="shared" ref="C151:C153" si="12">"230112"</f>
        <v>230112</v>
      </c>
      <c r="D151" s="7" t="str">
        <f>"230916307"</f>
        <v>230916307</v>
      </c>
      <c r="E151" s="8">
        <v>72.22</v>
      </c>
    </row>
    <row r="152" ht="17.25" customHeight="1" spans="1:5">
      <c r="A152" s="7" t="s">
        <v>23</v>
      </c>
      <c r="B152" s="7" t="s">
        <v>22</v>
      </c>
      <c r="C152" s="7" t="str">
        <f t="shared" si="12"/>
        <v>230112</v>
      </c>
      <c r="D152" s="7" t="str">
        <f>"230916330"</f>
        <v>230916330</v>
      </c>
      <c r="E152" s="8">
        <v>68.36</v>
      </c>
    </row>
    <row r="153" ht="17.25" customHeight="1" spans="1:5">
      <c r="A153" s="7" t="s">
        <v>23</v>
      </c>
      <c r="B153" s="7" t="s">
        <v>22</v>
      </c>
      <c r="C153" s="7" t="str">
        <f t="shared" si="12"/>
        <v>230112</v>
      </c>
      <c r="D153" s="7" t="str">
        <f>"230916319"</f>
        <v>230916319</v>
      </c>
      <c r="E153" s="8">
        <v>66.92</v>
      </c>
    </row>
    <row r="154" ht="17.25" customHeight="1" spans="1:5">
      <c r="A154" s="5" t="s">
        <v>23</v>
      </c>
      <c r="B154" s="5" t="s">
        <v>11</v>
      </c>
      <c r="C154" s="5" t="str">
        <f t="shared" ref="C154:C156" si="13">"230113"</f>
        <v>230113</v>
      </c>
      <c r="D154" s="5" t="str">
        <f>"230900510"</f>
        <v>230900510</v>
      </c>
      <c r="E154" s="6">
        <v>76.22</v>
      </c>
    </row>
    <row r="155" ht="17.25" customHeight="1" spans="1:5">
      <c r="A155" s="5" t="s">
        <v>23</v>
      </c>
      <c r="B155" s="5" t="s">
        <v>11</v>
      </c>
      <c r="C155" s="5" t="str">
        <f t="shared" si="13"/>
        <v>230113</v>
      </c>
      <c r="D155" s="5" t="str">
        <f>"230900519"</f>
        <v>230900519</v>
      </c>
      <c r="E155" s="6">
        <v>75.8</v>
      </c>
    </row>
    <row r="156" ht="17.25" customHeight="1" spans="1:5">
      <c r="A156" s="5" t="s">
        <v>23</v>
      </c>
      <c r="B156" s="5" t="s">
        <v>11</v>
      </c>
      <c r="C156" s="5" t="str">
        <f t="shared" si="13"/>
        <v>230113</v>
      </c>
      <c r="D156" s="5" t="str">
        <f>"230900504"</f>
        <v>230900504</v>
      </c>
      <c r="E156" s="6">
        <v>73.95</v>
      </c>
    </row>
    <row r="157" ht="17.25" customHeight="1" spans="1:5">
      <c r="A157" s="7" t="s">
        <v>24</v>
      </c>
      <c r="B157" s="7" t="s">
        <v>11</v>
      </c>
      <c r="C157" s="7" t="str">
        <f t="shared" ref="C157:C168" si="14">"230114"</f>
        <v>230114</v>
      </c>
      <c r="D157" s="7" t="str">
        <f>"230900926"</f>
        <v>230900926</v>
      </c>
      <c r="E157" s="8">
        <v>80.84</v>
      </c>
    </row>
    <row r="158" ht="17.25" customHeight="1" spans="1:5">
      <c r="A158" s="7" t="s">
        <v>24</v>
      </c>
      <c r="B158" s="7" t="s">
        <v>11</v>
      </c>
      <c r="C158" s="7" t="str">
        <f t="shared" si="14"/>
        <v>230114</v>
      </c>
      <c r="D158" s="7" t="str">
        <f>"230901304"</f>
        <v>230901304</v>
      </c>
      <c r="E158" s="8">
        <v>78.43</v>
      </c>
    </row>
    <row r="159" ht="17.25" customHeight="1" spans="1:5">
      <c r="A159" s="7" t="s">
        <v>24</v>
      </c>
      <c r="B159" s="7" t="s">
        <v>11</v>
      </c>
      <c r="C159" s="7" t="str">
        <f t="shared" si="14"/>
        <v>230114</v>
      </c>
      <c r="D159" s="7" t="str">
        <f>"230901701"</f>
        <v>230901701</v>
      </c>
      <c r="E159" s="8">
        <v>77.96</v>
      </c>
    </row>
    <row r="160" ht="17.25" customHeight="1" spans="1:5">
      <c r="A160" s="7" t="s">
        <v>24</v>
      </c>
      <c r="B160" s="7" t="s">
        <v>11</v>
      </c>
      <c r="C160" s="7" t="str">
        <f t="shared" si="14"/>
        <v>230114</v>
      </c>
      <c r="D160" s="7" t="str">
        <f>"230900617"</f>
        <v>230900617</v>
      </c>
      <c r="E160" s="8">
        <v>77.87</v>
      </c>
    </row>
    <row r="161" ht="17.25" customHeight="1" spans="1:5">
      <c r="A161" s="7" t="s">
        <v>24</v>
      </c>
      <c r="B161" s="7" t="s">
        <v>11</v>
      </c>
      <c r="C161" s="7" t="str">
        <f t="shared" si="14"/>
        <v>230114</v>
      </c>
      <c r="D161" s="7" t="str">
        <f>"230901305"</f>
        <v>230901305</v>
      </c>
      <c r="E161" s="8">
        <v>77.54</v>
      </c>
    </row>
    <row r="162" ht="17.25" customHeight="1" spans="1:5">
      <c r="A162" s="7" t="s">
        <v>24</v>
      </c>
      <c r="B162" s="7" t="s">
        <v>11</v>
      </c>
      <c r="C162" s="7" t="str">
        <f t="shared" si="14"/>
        <v>230114</v>
      </c>
      <c r="D162" s="7" t="str">
        <f>"230901227"</f>
        <v>230901227</v>
      </c>
      <c r="E162" s="8">
        <v>77.48</v>
      </c>
    </row>
    <row r="163" ht="17.25" customHeight="1" spans="1:5">
      <c r="A163" s="7" t="s">
        <v>24</v>
      </c>
      <c r="B163" s="7" t="s">
        <v>11</v>
      </c>
      <c r="C163" s="7" t="str">
        <f t="shared" si="14"/>
        <v>230114</v>
      </c>
      <c r="D163" s="7" t="str">
        <f>"230901527"</f>
        <v>230901527</v>
      </c>
      <c r="E163" s="8">
        <v>77.23</v>
      </c>
    </row>
    <row r="164" ht="17.25" customHeight="1" spans="1:5">
      <c r="A164" s="7" t="s">
        <v>24</v>
      </c>
      <c r="B164" s="7" t="s">
        <v>11</v>
      </c>
      <c r="C164" s="7" t="str">
        <f t="shared" si="14"/>
        <v>230114</v>
      </c>
      <c r="D164" s="7" t="str">
        <f>"230900824"</f>
        <v>230900824</v>
      </c>
      <c r="E164" s="8">
        <v>77.22</v>
      </c>
    </row>
    <row r="165" ht="17.25" customHeight="1" spans="1:5">
      <c r="A165" s="7" t="s">
        <v>24</v>
      </c>
      <c r="B165" s="7" t="s">
        <v>11</v>
      </c>
      <c r="C165" s="7" t="str">
        <f t="shared" si="14"/>
        <v>230114</v>
      </c>
      <c r="D165" s="7" t="str">
        <f>"230901126"</f>
        <v>230901126</v>
      </c>
      <c r="E165" s="8">
        <v>77.15</v>
      </c>
    </row>
    <row r="166" ht="17.25" customHeight="1" spans="1:5">
      <c r="A166" s="7" t="s">
        <v>24</v>
      </c>
      <c r="B166" s="7" t="s">
        <v>11</v>
      </c>
      <c r="C166" s="7" t="str">
        <f t="shared" si="14"/>
        <v>230114</v>
      </c>
      <c r="D166" s="7" t="str">
        <f>"230901714"</f>
        <v>230901714</v>
      </c>
      <c r="E166" s="8">
        <v>77.12</v>
      </c>
    </row>
    <row r="167" ht="17.25" customHeight="1" spans="1:5">
      <c r="A167" s="7" t="s">
        <v>24</v>
      </c>
      <c r="B167" s="7" t="s">
        <v>11</v>
      </c>
      <c r="C167" s="7" t="str">
        <f t="shared" si="14"/>
        <v>230114</v>
      </c>
      <c r="D167" s="7" t="str">
        <f>"230900724"</f>
        <v>230900724</v>
      </c>
      <c r="E167" s="8">
        <v>77</v>
      </c>
    </row>
    <row r="168" ht="17.25" customHeight="1" spans="1:5">
      <c r="A168" s="7" t="s">
        <v>24</v>
      </c>
      <c r="B168" s="7" t="s">
        <v>11</v>
      </c>
      <c r="C168" s="7" t="str">
        <f t="shared" si="14"/>
        <v>230114</v>
      </c>
      <c r="D168" s="7" t="str">
        <f>"230901612"</f>
        <v>230901612</v>
      </c>
      <c r="E168" s="8">
        <v>76.96</v>
      </c>
    </row>
    <row r="169" ht="17.25" customHeight="1" spans="1:5">
      <c r="A169" s="5" t="s">
        <v>25</v>
      </c>
      <c r="B169" s="5" t="s">
        <v>26</v>
      </c>
      <c r="C169" s="5" t="str">
        <f t="shared" ref="C169:C174" si="15">"230115"</f>
        <v>230115</v>
      </c>
      <c r="D169" s="5" t="str">
        <f>"230902214"</f>
        <v>230902214</v>
      </c>
      <c r="E169" s="6">
        <v>78.77</v>
      </c>
    </row>
    <row r="170" ht="17.25" customHeight="1" spans="1:5">
      <c r="A170" s="5" t="s">
        <v>25</v>
      </c>
      <c r="B170" s="5" t="s">
        <v>26</v>
      </c>
      <c r="C170" s="5" t="str">
        <f t="shared" si="15"/>
        <v>230115</v>
      </c>
      <c r="D170" s="5" t="str">
        <f>"230902122"</f>
        <v>230902122</v>
      </c>
      <c r="E170" s="6">
        <v>78.19</v>
      </c>
    </row>
    <row r="171" ht="17.25" customHeight="1" spans="1:5">
      <c r="A171" s="5" t="s">
        <v>25</v>
      </c>
      <c r="B171" s="5" t="s">
        <v>26</v>
      </c>
      <c r="C171" s="5" t="str">
        <f t="shared" si="15"/>
        <v>230115</v>
      </c>
      <c r="D171" s="5" t="str">
        <f>"230901715"</f>
        <v>230901715</v>
      </c>
      <c r="E171" s="6">
        <v>77.33</v>
      </c>
    </row>
    <row r="172" ht="17.25" customHeight="1" spans="1:5">
      <c r="A172" s="5" t="s">
        <v>25</v>
      </c>
      <c r="B172" s="5" t="s">
        <v>26</v>
      </c>
      <c r="C172" s="5" t="str">
        <f t="shared" si="15"/>
        <v>230115</v>
      </c>
      <c r="D172" s="5" t="str">
        <f>"230901827"</f>
        <v>230901827</v>
      </c>
      <c r="E172" s="6">
        <v>77.32</v>
      </c>
    </row>
    <row r="173" ht="17.25" customHeight="1" spans="1:5">
      <c r="A173" s="5" t="s">
        <v>25</v>
      </c>
      <c r="B173" s="5" t="s">
        <v>26</v>
      </c>
      <c r="C173" s="5" t="str">
        <f t="shared" si="15"/>
        <v>230115</v>
      </c>
      <c r="D173" s="5" t="str">
        <f>"230901910"</f>
        <v>230901910</v>
      </c>
      <c r="E173" s="6">
        <v>76.47</v>
      </c>
    </row>
    <row r="174" ht="17.25" customHeight="1" spans="1:5">
      <c r="A174" s="5" t="s">
        <v>25</v>
      </c>
      <c r="B174" s="5" t="s">
        <v>26</v>
      </c>
      <c r="C174" s="5" t="str">
        <f t="shared" si="15"/>
        <v>230115</v>
      </c>
      <c r="D174" s="5" t="str">
        <f>"230902111"</f>
        <v>230902111</v>
      </c>
      <c r="E174" s="6">
        <v>75.79</v>
      </c>
    </row>
    <row r="175" ht="17.25" customHeight="1" spans="1:5">
      <c r="A175" s="7" t="s">
        <v>25</v>
      </c>
      <c r="B175" s="7" t="s">
        <v>27</v>
      </c>
      <c r="C175" s="7" t="str">
        <f t="shared" ref="C175:C180" si="16">"230116"</f>
        <v>230116</v>
      </c>
      <c r="D175" s="7" t="str">
        <f>"230902709"</f>
        <v>230902709</v>
      </c>
      <c r="E175" s="8">
        <v>80.11</v>
      </c>
    </row>
    <row r="176" ht="17.25" customHeight="1" spans="1:5">
      <c r="A176" s="7" t="s">
        <v>25</v>
      </c>
      <c r="B176" s="7" t="s">
        <v>27</v>
      </c>
      <c r="C176" s="7" t="str">
        <f t="shared" si="16"/>
        <v>230116</v>
      </c>
      <c r="D176" s="7" t="str">
        <f>"230902802"</f>
        <v>230902802</v>
      </c>
      <c r="E176" s="8">
        <v>79.13</v>
      </c>
    </row>
    <row r="177" ht="17.25" customHeight="1" spans="1:5">
      <c r="A177" s="7" t="s">
        <v>25</v>
      </c>
      <c r="B177" s="7" t="s">
        <v>27</v>
      </c>
      <c r="C177" s="7" t="str">
        <f t="shared" si="16"/>
        <v>230116</v>
      </c>
      <c r="D177" s="7" t="str">
        <f>"230903108"</f>
        <v>230903108</v>
      </c>
      <c r="E177" s="8">
        <v>79.03</v>
      </c>
    </row>
    <row r="178" ht="17.25" customHeight="1" spans="1:5">
      <c r="A178" s="7" t="s">
        <v>25</v>
      </c>
      <c r="B178" s="7" t="s">
        <v>27</v>
      </c>
      <c r="C178" s="7" t="str">
        <f t="shared" si="16"/>
        <v>230116</v>
      </c>
      <c r="D178" s="7" t="str">
        <f>"230903018"</f>
        <v>230903018</v>
      </c>
      <c r="E178" s="8">
        <v>78.83</v>
      </c>
    </row>
    <row r="179" ht="17.25" customHeight="1" spans="1:5">
      <c r="A179" s="7" t="s">
        <v>25</v>
      </c>
      <c r="B179" s="7" t="s">
        <v>27</v>
      </c>
      <c r="C179" s="7" t="str">
        <f t="shared" si="16"/>
        <v>230116</v>
      </c>
      <c r="D179" s="7" t="str">
        <f>"230903217"</f>
        <v>230903217</v>
      </c>
      <c r="E179" s="8">
        <v>78.63</v>
      </c>
    </row>
    <row r="180" ht="17.25" customHeight="1" spans="1:5">
      <c r="A180" s="7" t="s">
        <v>25</v>
      </c>
      <c r="B180" s="7" t="s">
        <v>27</v>
      </c>
      <c r="C180" s="7" t="str">
        <f t="shared" si="16"/>
        <v>230116</v>
      </c>
      <c r="D180" s="7" t="str">
        <f>"230902723"</f>
        <v>230902723</v>
      </c>
      <c r="E180" s="8">
        <v>78.31</v>
      </c>
    </row>
    <row r="181" ht="17.25" customHeight="1" spans="1:5">
      <c r="A181" s="5" t="s">
        <v>25</v>
      </c>
      <c r="B181" s="5" t="s">
        <v>28</v>
      </c>
      <c r="C181" s="5" t="str">
        <f t="shared" ref="C181:C183" si="17">"230117"</f>
        <v>230117</v>
      </c>
      <c r="D181" s="5" t="str">
        <f>"230903606"</f>
        <v>230903606</v>
      </c>
      <c r="E181" s="6">
        <v>78.6</v>
      </c>
    </row>
    <row r="182" ht="17.25" customHeight="1" spans="1:5">
      <c r="A182" s="5" t="s">
        <v>25</v>
      </c>
      <c r="B182" s="5" t="s">
        <v>28</v>
      </c>
      <c r="C182" s="5" t="str">
        <f t="shared" si="17"/>
        <v>230117</v>
      </c>
      <c r="D182" s="5" t="str">
        <f>"230903711"</f>
        <v>230903711</v>
      </c>
      <c r="E182" s="6">
        <v>77.96</v>
      </c>
    </row>
    <row r="183" ht="17.25" customHeight="1" spans="1:5">
      <c r="A183" s="5" t="s">
        <v>25</v>
      </c>
      <c r="B183" s="5" t="s">
        <v>28</v>
      </c>
      <c r="C183" s="5" t="str">
        <f t="shared" si="17"/>
        <v>230117</v>
      </c>
      <c r="D183" s="5" t="str">
        <f>"230903515"</f>
        <v>230903515</v>
      </c>
      <c r="E183" s="6">
        <v>77.76</v>
      </c>
    </row>
    <row r="184" ht="17.25" customHeight="1" spans="1:5">
      <c r="A184" s="7" t="s">
        <v>25</v>
      </c>
      <c r="B184" s="7" t="s">
        <v>29</v>
      </c>
      <c r="C184" s="7" t="str">
        <f t="shared" ref="C184:C186" si="18">"230118"</f>
        <v>230118</v>
      </c>
      <c r="D184" s="7" t="str">
        <f>"230903717"</f>
        <v>230903717</v>
      </c>
      <c r="E184" s="8">
        <v>77.11</v>
      </c>
    </row>
    <row r="185" ht="17.25" customHeight="1" spans="1:5">
      <c r="A185" s="7" t="s">
        <v>25</v>
      </c>
      <c r="B185" s="7" t="s">
        <v>29</v>
      </c>
      <c r="C185" s="7" t="str">
        <f t="shared" si="18"/>
        <v>230118</v>
      </c>
      <c r="D185" s="7" t="str">
        <f>"230903719"</f>
        <v>230903719</v>
      </c>
      <c r="E185" s="8">
        <v>75.22</v>
      </c>
    </row>
    <row r="186" ht="17.25" customHeight="1" spans="1:5">
      <c r="A186" s="7" t="s">
        <v>25</v>
      </c>
      <c r="B186" s="7" t="s">
        <v>29</v>
      </c>
      <c r="C186" s="7" t="str">
        <f t="shared" si="18"/>
        <v>230118</v>
      </c>
      <c r="D186" s="7" t="str">
        <f>"230903811"</f>
        <v>230903811</v>
      </c>
      <c r="E186" s="8">
        <v>74.82</v>
      </c>
    </row>
    <row r="187" ht="17.25" customHeight="1" spans="1:5">
      <c r="A187" s="5" t="s">
        <v>30</v>
      </c>
      <c r="B187" s="5" t="s">
        <v>26</v>
      </c>
      <c r="C187" s="5" t="str">
        <f t="shared" ref="C187:C189" si="19">"230119"</f>
        <v>230119</v>
      </c>
      <c r="D187" s="5" t="str">
        <f>"230904315"</f>
        <v>230904315</v>
      </c>
      <c r="E187" s="6">
        <v>79.49</v>
      </c>
    </row>
    <row r="188" ht="17.25" customHeight="1" spans="1:5">
      <c r="A188" s="5" t="s">
        <v>30</v>
      </c>
      <c r="B188" s="5" t="s">
        <v>26</v>
      </c>
      <c r="C188" s="5" t="str">
        <f t="shared" si="19"/>
        <v>230119</v>
      </c>
      <c r="D188" s="5" t="str">
        <f>"230904118"</f>
        <v>230904118</v>
      </c>
      <c r="E188" s="6">
        <v>79.1</v>
      </c>
    </row>
    <row r="189" ht="17.25" customHeight="1" spans="1:5">
      <c r="A189" s="5" t="s">
        <v>30</v>
      </c>
      <c r="B189" s="5" t="s">
        <v>26</v>
      </c>
      <c r="C189" s="5" t="str">
        <f t="shared" si="19"/>
        <v>230119</v>
      </c>
      <c r="D189" s="5" t="str">
        <f>"230903913"</f>
        <v>230903913</v>
      </c>
      <c r="E189" s="6">
        <v>78.63</v>
      </c>
    </row>
    <row r="190" ht="17.25" customHeight="1" spans="1:5">
      <c r="A190" s="7" t="s">
        <v>30</v>
      </c>
      <c r="B190" s="7" t="s">
        <v>27</v>
      </c>
      <c r="C190" s="7" t="str">
        <f t="shared" ref="C190:C193" si="20">"230120"</f>
        <v>230120</v>
      </c>
      <c r="D190" s="7" t="str">
        <f>"230904510"</f>
        <v>230904510</v>
      </c>
      <c r="E190" s="8">
        <v>78.77</v>
      </c>
    </row>
    <row r="191" ht="17.25" customHeight="1" spans="1:5">
      <c r="A191" s="7" t="s">
        <v>30</v>
      </c>
      <c r="B191" s="7" t="s">
        <v>27</v>
      </c>
      <c r="C191" s="7" t="str">
        <f t="shared" si="20"/>
        <v>230120</v>
      </c>
      <c r="D191" s="7" t="str">
        <f>"230904425"</f>
        <v>230904425</v>
      </c>
      <c r="E191" s="8">
        <v>77.94</v>
      </c>
    </row>
    <row r="192" ht="17.25" customHeight="1" spans="1:5">
      <c r="A192" s="7" t="s">
        <v>30</v>
      </c>
      <c r="B192" s="7" t="s">
        <v>27</v>
      </c>
      <c r="C192" s="7" t="str">
        <f t="shared" si="20"/>
        <v>230120</v>
      </c>
      <c r="D192" s="7" t="str">
        <f>"230904408"</f>
        <v>230904408</v>
      </c>
      <c r="E192" s="8">
        <v>77.66</v>
      </c>
    </row>
    <row r="193" ht="17.25" customHeight="1" spans="1:5">
      <c r="A193" s="7" t="s">
        <v>30</v>
      </c>
      <c r="B193" s="7" t="s">
        <v>27</v>
      </c>
      <c r="C193" s="7" t="str">
        <f t="shared" si="20"/>
        <v>230120</v>
      </c>
      <c r="D193" s="7" t="str">
        <f>"230904523"</f>
        <v>230904523</v>
      </c>
      <c r="E193" s="8">
        <v>77.66</v>
      </c>
    </row>
    <row r="194" ht="17.25" customHeight="1" spans="1:5">
      <c r="A194" s="5" t="s">
        <v>30</v>
      </c>
      <c r="B194" s="5" t="s">
        <v>28</v>
      </c>
      <c r="C194" s="5" t="str">
        <f t="shared" ref="C194:C196" si="21">"230121"</f>
        <v>230121</v>
      </c>
      <c r="D194" s="5" t="str">
        <f>"230904918"</f>
        <v>230904918</v>
      </c>
      <c r="E194" s="6">
        <v>78.93</v>
      </c>
    </row>
    <row r="195" ht="17.25" customHeight="1" spans="1:5">
      <c r="A195" s="5" t="s">
        <v>30</v>
      </c>
      <c r="B195" s="5" t="s">
        <v>28</v>
      </c>
      <c r="C195" s="5" t="str">
        <f t="shared" si="21"/>
        <v>230121</v>
      </c>
      <c r="D195" s="5" t="str">
        <f>"230904819"</f>
        <v>230904819</v>
      </c>
      <c r="E195" s="6">
        <v>78.26</v>
      </c>
    </row>
    <row r="196" ht="17.25" customHeight="1" spans="1:5">
      <c r="A196" s="5" t="s">
        <v>30</v>
      </c>
      <c r="B196" s="5" t="s">
        <v>28</v>
      </c>
      <c r="C196" s="5" t="str">
        <f t="shared" si="21"/>
        <v>230121</v>
      </c>
      <c r="D196" s="5" t="str">
        <f>"230904615"</f>
        <v>230904615</v>
      </c>
      <c r="E196" s="6">
        <v>77.96</v>
      </c>
    </row>
    <row r="197" ht="17.25" customHeight="1" spans="1:5">
      <c r="A197" s="7" t="s">
        <v>30</v>
      </c>
      <c r="B197" s="7" t="s">
        <v>29</v>
      </c>
      <c r="C197" s="7" t="str">
        <f t="shared" ref="C197:C199" si="22">"230122"</f>
        <v>230122</v>
      </c>
      <c r="D197" s="7" t="str">
        <f>"230905307"</f>
        <v>230905307</v>
      </c>
      <c r="E197" s="8">
        <v>81.79</v>
      </c>
    </row>
    <row r="198" ht="17.25" customHeight="1" spans="1:5">
      <c r="A198" s="7" t="s">
        <v>30</v>
      </c>
      <c r="B198" s="7" t="s">
        <v>29</v>
      </c>
      <c r="C198" s="7" t="str">
        <f t="shared" si="22"/>
        <v>230122</v>
      </c>
      <c r="D198" s="7" t="str">
        <f>"230905220"</f>
        <v>230905220</v>
      </c>
      <c r="E198" s="8">
        <v>77.64</v>
      </c>
    </row>
    <row r="199" ht="17.25" customHeight="1" spans="1:5">
      <c r="A199" s="7" t="s">
        <v>30</v>
      </c>
      <c r="B199" s="7" t="s">
        <v>29</v>
      </c>
      <c r="C199" s="7" t="str">
        <f t="shared" si="22"/>
        <v>230122</v>
      </c>
      <c r="D199" s="7" t="str">
        <f>"230905226"</f>
        <v>230905226</v>
      </c>
      <c r="E199" s="8">
        <v>77.53</v>
      </c>
    </row>
    <row r="200" ht="17.25" customHeight="1" spans="1:5">
      <c r="A200" s="5" t="s">
        <v>30</v>
      </c>
      <c r="B200" s="5" t="s">
        <v>31</v>
      </c>
      <c r="C200" s="5" t="str">
        <f t="shared" ref="C200:C205" si="23">"230123"</f>
        <v>230123</v>
      </c>
      <c r="D200" s="5" t="str">
        <f>"230905705"</f>
        <v>230905705</v>
      </c>
      <c r="E200" s="6">
        <v>83.17</v>
      </c>
    </row>
    <row r="201" ht="17.25" customHeight="1" spans="1:5">
      <c r="A201" s="5" t="s">
        <v>30</v>
      </c>
      <c r="B201" s="5" t="s">
        <v>31</v>
      </c>
      <c r="C201" s="5" t="str">
        <f t="shared" si="23"/>
        <v>230123</v>
      </c>
      <c r="D201" s="5" t="str">
        <f>"230905615"</f>
        <v>230905615</v>
      </c>
      <c r="E201" s="6">
        <v>81.07</v>
      </c>
    </row>
    <row r="202" ht="17.25" customHeight="1" spans="1:5">
      <c r="A202" s="5" t="s">
        <v>30</v>
      </c>
      <c r="B202" s="5" t="s">
        <v>31</v>
      </c>
      <c r="C202" s="5" t="str">
        <f t="shared" si="23"/>
        <v>230123</v>
      </c>
      <c r="D202" s="5" t="str">
        <f>"230905423"</f>
        <v>230905423</v>
      </c>
      <c r="E202" s="6">
        <v>79.06</v>
      </c>
    </row>
    <row r="203" ht="17.25" customHeight="1" spans="1:5">
      <c r="A203" s="5" t="s">
        <v>30</v>
      </c>
      <c r="B203" s="5" t="s">
        <v>31</v>
      </c>
      <c r="C203" s="5" t="str">
        <f t="shared" si="23"/>
        <v>230123</v>
      </c>
      <c r="D203" s="5" t="str">
        <f>"230905604"</f>
        <v>230905604</v>
      </c>
      <c r="E203" s="6">
        <v>78.78</v>
      </c>
    </row>
    <row r="204" ht="17.25" customHeight="1" spans="1:5">
      <c r="A204" s="5" t="s">
        <v>30</v>
      </c>
      <c r="B204" s="5" t="s">
        <v>31</v>
      </c>
      <c r="C204" s="5" t="str">
        <f t="shared" si="23"/>
        <v>230123</v>
      </c>
      <c r="D204" s="5" t="str">
        <f>"230905325"</f>
        <v>230905325</v>
      </c>
      <c r="E204" s="6">
        <v>78.7</v>
      </c>
    </row>
    <row r="205" ht="17.25" customHeight="1" spans="1:5">
      <c r="A205" s="5" t="s">
        <v>30</v>
      </c>
      <c r="B205" s="5" t="s">
        <v>31</v>
      </c>
      <c r="C205" s="5" t="str">
        <f t="shared" si="23"/>
        <v>230123</v>
      </c>
      <c r="D205" s="5" t="str">
        <f>"230905618"</f>
        <v>230905618</v>
      </c>
      <c r="E205" s="6">
        <v>77.76</v>
      </c>
    </row>
    <row r="206" ht="17.25" customHeight="1" spans="1:5">
      <c r="A206" s="7" t="s">
        <v>30</v>
      </c>
      <c r="B206" s="7" t="s">
        <v>32</v>
      </c>
      <c r="C206" s="7" t="str">
        <f t="shared" ref="C206:C208" si="24">"230124"</f>
        <v>230124</v>
      </c>
      <c r="D206" s="7" t="str">
        <f>"230905825"</f>
        <v>230905825</v>
      </c>
      <c r="E206" s="8">
        <v>78.17</v>
      </c>
    </row>
    <row r="207" ht="17.25" customHeight="1" spans="1:5">
      <c r="A207" s="7" t="s">
        <v>30</v>
      </c>
      <c r="B207" s="7" t="s">
        <v>32</v>
      </c>
      <c r="C207" s="7" t="str">
        <f t="shared" si="24"/>
        <v>230124</v>
      </c>
      <c r="D207" s="7" t="str">
        <f>"230905922"</f>
        <v>230905922</v>
      </c>
      <c r="E207" s="8">
        <v>76.26</v>
      </c>
    </row>
    <row r="208" ht="17.25" customHeight="1" spans="1:5">
      <c r="A208" s="7" t="s">
        <v>30</v>
      </c>
      <c r="B208" s="7" t="s">
        <v>32</v>
      </c>
      <c r="C208" s="7" t="str">
        <f t="shared" si="24"/>
        <v>230124</v>
      </c>
      <c r="D208" s="7" t="str">
        <f>"230905913"</f>
        <v>230905913</v>
      </c>
      <c r="E208" s="8">
        <v>75.7</v>
      </c>
    </row>
    <row r="209" ht="17.25" customHeight="1" spans="1:5">
      <c r="A209" s="5" t="s">
        <v>30</v>
      </c>
      <c r="B209" s="5" t="s">
        <v>33</v>
      </c>
      <c r="C209" s="5" t="str">
        <f t="shared" ref="C209:C211" si="25">"230125"</f>
        <v>230125</v>
      </c>
      <c r="D209" s="5" t="str">
        <f>"230906025"</f>
        <v>230906025</v>
      </c>
      <c r="E209" s="6">
        <v>77.52</v>
      </c>
    </row>
    <row r="210" ht="17.25" customHeight="1" spans="1:5">
      <c r="A210" s="5" t="s">
        <v>30</v>
      </c>
      <c r="B210" s="5" t="s">
        <v>33</v>
      </c>
      <c r="C210" s="5" t="str">
        <f t="shared" si="25"/>
        <v>230125</v>
      </c>
      <c r="D210" s="5" t="str">
        <f>"230906030"</f>
        <v>230906030</v>
      </c>
      <c r="E210" s="6">
        <v>76.77</v>
      </c>
    </row>
    <row r="211" ht="17.25" customHeight="1" spans="1:5">
      <c r="A211" s="5" t="s">
        <v>30</v>
      </c>
      <c r="B211" s="5" t="s">
        <v>33</v>
      </c>
      <c r="C211" s="5" t="str">
        <f t="shared" si="25"/>
        <v>230125</v>
      </c>
      <c r="D211" s="5" t="str">
        <f>"230906018"</f>
        <v>230906018</v>
      </c>
      <c r="E211" s="6">
        <v>76.62</v>
      </c>
    </row>
    <row r="212" ht="17.25" customHeight="1" spans="1:5">
      <c r="A212" s="7" t="s">
        <v>34</v>
      </c>
      <c r="B212" s="7" t="s">
        <v>35</v>
      </c>
      <c r="C212" s="7" t="str">
        <f t="shared" ref="C212:C217" si="26">"230126"</f>
        <v>230126</v>
      </c>
      <c r="D212" s="7" t="str">
        <f>"230906404"</f>
        <v>230906404</v>
      </c>
      <c r="E212" s="8">
        <v>78.83</v>
      </c>
    </row>
    <row r="213" ht="17.25" customHeight="1" spans="1:5">
      <c r="A213" s="7" t="s">
        <v>34</v>
      </c>
      <c r="B213" s="7" t="s">
        <v>35</v>
      </c>
      <c r="C213" s="7" t="str">
        <f t="shared" si="26"/>
        <v>230126</v>
      </c>
      <c r="D213" s="7" t="str">
        <f>"230906208"</f>
        <v>230906208</v>
      </c>
      <c r="E213" s="8">
        <v>76.82</v>
      </c>
    </row>
    <row r="214" ht="17.25" customHeight="1" spans="1:5">
      <c r="A214" s="7" t="s">
        <v>34</v>
      </c>
      <c r="B214" s="7" t="s">
        <v>35</v>
      </c>
      <c r="C214" s="7" t="str">
        <f t="shared" si="26"/>
        <v>230126</v>
      </c>
      <c r="D214" s="7" t="str">
        <f>"230906118"</f>
        <v>230906118</v>
      </c>
      <c r="E214" s="8">
        <v>75.46</v>
      </c>
    </row>
    <row r="215" ht="17.25" customHeight="1" spans="1:5">
      <c r="A215" s="7" t="s">
        <v>34</v>
      </c>
      <c r="B215" s="7" t="s">
        <v>35</v>
      </c>
      <c r="C215" s="7" t="str">
        <f t="shared" si="26"/>
        <v>230126</v>
      </c>
      <c r="D215" s="7" t="str">
        <f>"230906215"</f>
        <v>230906215</v>
      </c>
      <c r="E215" s="8">
        <v>75.2</v>
      </c>
    </row>
    <row r="216" ht="17.25" customHeight="1" spans="1:5">
      <c r="A216" s="7" t="s">
        <v>34</v>
      </c>
      <c r="B216" s="7" t="s">
        <v>35</v>
      </c>
      <c r="C216" s="7" t="str">
        <f t="shared" si="26"/>
        <v>230126</v>
      </c>
      <c r="D216" s="7" t="str">
        <f>"230906223"</f>
        <v>230906223</v>
      </c>
      <c r="E216" s="8">
        <v>75.2</v>
      </c>
    </row>
    <row r="217" ht="17.25" customHeight="1" spans="1:5">
      <c r="A217" s="7" t="s">
        <v>34</v>
      </c>
      <c r="B217" s="7" t="s">
        <v>35</v>
      </c>
      <c r="C217" s="7" t="str">
        <f t="shared" si="26"/>
        <v>230126</v>
      </c>
      <c r="D217" s="7" t="str">
        <f>"230906204"</f>
        <v>230906204</v>
      </c>
      <c r="E217" s="8">
        <v>75.19</v>
      </c>
    </row>
    <row r="218" ht="17.25" customHeight="1" spans="1:5">
      <c r="A218" s="5" t="s">
        <v>34</v>
      </c>
      <c r="B218" s="5" t="s">
        <v>36</v>
      </c>
      <c r="C218" s="5" t="str">
        <f t="shared" ref="C218:C220" si="27">"230127"</f>
        <v>230127</v>
      </c>
      <c r="D218" s="5" t="str">
        <f>"230906506"</f>
        <v>230906506</v>
      </c>
      <c r="E218" s="6">
        <v>76.81</v>
      </c>
    </row>
    <row r="219" ht="17.25" customHeight="1" spans="1:5">
      <c r="A219" s="5" t="s">
        <v>34</v>
      </c>
      <c r="B219" s="5" t="s">
        <v>36</v>
      </c>
      <c r="C219" s="5" t="str">
        <f t="shared" si="27"/>
        <v>230127</v>
      </c>
      <c r="D219" s="5" t="str">
        <f>"230906512"</f>
        <v>230906512</v>
      </c>
      <c r="E219" s="6">
        <v>76.48</v>
      </c>
    </row>
    <row r="220" ht="17.25" customHeight="1" spans="1:5">
      <c r="A220" s="5" t="s">
        <v>34</v>
      </c>
      <c r="B220" s="5" t="s">
        <v>36</v>
      </c>
      <c r="C220" s="5" t="str">
        <f t="shared" si="27"/>
        <v>230127</v>
      </c>
      <c r="D220" s="5" t="str">
        <f>"230906503"</f>
        <v>230906503</v>
      </c>
      <c r="E220" s="6">
        <v>75.58</v>
      </c>
    </row>
    <row r="221" ht="17.25" customHeight="1" spans="1:5">
      <c r="A221" s="7" t="s">
        <v>34</v>
      </c>
      <c r="B221" s="7" t="s">
        <v>37</v>
      </c>
      <c r="C221" s="7" t="str">
        <f t="shared" ref="C221:C223" si="28">"230128"</f>
        <v>230128</v>
      </c>
      <c r="D221" s="7" t="str">
        <f>"230906608"</f>
        <v>230906608</v>
      </c>
      <c r="E221" s="8">
        <v>77.9</v>
      </c>
    </row>
    <row r="222" ht="17.25" customHeight="1" spans="1:5">
      <c r="A222" s="7" t="s">
        <v>34</v>
      </c>
      <c r="B222" s="7" t="s">
        <v>37</v>
      </c>
      <c r="C222" s="7" t="str">
        <f t="shared" si="28"/>
        <v>230128</v>
      </c>
      <c r="D222" s="7" t="str">
        <f>"230907008"</f>
        <v>230907008</v>
      </c>
      <c r="E222" s="8">
        <v>77.46</v>
      </c>
    </row>
    <row r="223" ht="17.25" customHeight="1" spans="1:5">
      <c r="A223" s="7" t="s">
        <v>34</v>
      </c>
      <c r="B223" s="7" t="s">
        <v>37</v>
      </c>
      <c r="C223" s="7" t="str">
        <f t="shared" si="28"/>
        <v>230128</v>
      </c>
      <c r="D223" s="7" t="str">
        <f>"230906916"</f>
        <v>230906916</v>
      </c>
      <c r="E223" s="8">
        <v>77.4</v>
      </c>
    </row>
    <row r="224" ht="17.25" customHeight="1" spans="1:5">
      <c r="A224" s="5" t="s">
        <v>34</v>
      </c>
      <c r="B224" s="5" t="s">
        <v>38</v>
      </c>
      <c r="C224" s="5" t="str">
        <f t="shared" ref="C224:C226" si="29">"230129"</f>
        <v>230129</v>
      </c>
      <c r="D224" s="5" t="str">
        <f>"230916411"</f>
        <v>230916411</v>
      </c>
      <c r="E224" s="6">
        <v>67.15</v>
      </c>
    </row>
    <row r="225" ht="17.25" customHeight="1" spans="1:5">
      <c r="A225" s="5" t="s">
        <v>34</v>
      </c>
      <c r="B225" s="5" t="s">
        <v>38</v>
      </c>
      <c r="C225" s="5" t="str">
        <f t="shared" si="29"/>
        <v>230129</v>
      </c>
      <c r="D225" s="5" t="str">
        <f>"230916430"</f>
        <v>230916430</v>
      </c>
      <c r="E225" s="6">
        <v>66.1</v>
      </c>
    </row>
    <row r="226" ht="17.25" customHeight="1" spans="1:5">
      <c r="A226" s="5" t="s">
        <v>34</v>
      </c>
      <c r="B226" s="5" t="s">
        <v>38</v>
      </c>
      <c r="C226" s="5" t="str">
        <f t="shared" si="29"/>
        <v>230129</v>
      </c>
      <c r="D226" s="5" t="str">
        <f>"230916504"</f>
        <v>230916504</v>
      </c>
      <c r="E226" s="6">
        <v>65.83</v>
      </c>
    </row>
    <row r="227" ht="17.25" customHeight="1" spans="1:5">
      <c r="A227" s="7" t="s">
        <v>34</v>
      </c>
      <c r="B227" s="7" t="s">
        <v>11</v>
      </c>
      <c r="C227" s="7" t="str">
        <f t="shared" ref="C227:C229" si="30">"230130"</f>
        <v>230130</v>
      </c>
      <c r="D227" s="7" t="str">
        <f>"230907316"</f>
        <v>230907316</v>
      </c>
      <c r="E227" s="8">
        <v>80.73</v>
      </c>
    </row>
    <row r="228" ht="17.25" customHeight="1" spans="1:5">
      <c r="A228" s="7" t="s">
        <v>34</v>
      </c>
      <c r="B228" s="7" t="s">
        <v>11</v>
      </c>
      <c r="C228" s="7" t="str">
        <f t="shared" si="30"/>
        <v>230130</v>
      </c>
      <c r="D228" s="7" t="str">
        <f>"230907115"</f>
        <v>230907115</v>
      </c>
      <c r="E228" s="8">
        <v>79.83</v>
      </c>
    </row>
    <row r="229" ht="17.25" customHeight="1" spans="1:5">
      <c r="A229" s="7" t="s">
        <v>34</v>
      </c>
      <c r="B229" s="7" t="s">
        <v>11</v>
      </c>
      <c r="C229" s="7" t="str">
        <f t="shared" si="30"/>
        <v>230130</v>
      </c>
      <c r="D229" s="7" t="str">
        <f>"230907401"</f>
        <v>230907401</v>
      </c>
      <c r="E229" s="8">
        <v>79.24</v>
      </c>
    </row>
    <row r="230" ht="17.25" customHeight="1" spans="1:5">
      <c r="A230" s="5" t="s">
        <v>39</v>
      </c>
      <c r="B230" s="5" t="s">
        <v>11</v>
      </c>
      <c r="C230" s="5" t="str">
        <f t="shared" ref="C230:C238" si="31">"230131"</f>
        <v>230131</v>
      </c>
      <c r="D230" s="5" t="str">
        <f>"230908301"</f>
        <v>230908301</v>
      </c>
      <c r="E230" s="6">
        <v>78.93</v>
      </c>
    </row>
    <row r="231" ht="17.25" customHeight="1" spans="1:5">
      <c r="A231" s="5" t="s">
        <v>39</v>
      </c>
      <c r="B231" s="5" t="s">
        <v>11</v>
      </c>
      <c r="C231" s="5" t="str">
        <f t="shared" si="31"/>
        <v>230131</v>
      </c>
      <c r="D231" s="5" t="str">
        <f>"230908501"</f>
        <v>230908501</v>
      </c>
      <c r="E231" s="6">
        <v>78.9</v>
      </c>
    </row>
    <row r="232" ht="17.25" customHeight="1" spans="1:5">
      <c r="A232" s="5" t="s">
        <v>39</v>
      </c>
      <c r="B232" s="5" t="s">
        <v>11</v>
      </c>
      <c r="C232" s="5" t="str">
        <f t="shared" si="31"/>
        <v>230131</v>
      </c>
      <c r="D232" s="5" t="str">
        <f>"230908118"</f>
        <v>230908118</v>
      </c>
      <c r="E232" s="6">
        <v>78.1</v>
      </c>
    </row>
    <row r="233" ht="17.25" customHeight="1" spans="1:5">
      <c r="A233" s="5" t="s">
        <v>39</v>
      </c>
      <c r="B233" s="5" t="s">
        <v>11</v>
      </c>
      <c r="C233" s="5" t="str">
        <f t="shared" si="31"/>
        <v>230131</v>
      </c>
      <c r="D233" s="5" t="str">
        <f>"230908025"</f>
        <v>230908025</v>
      </c>
      <c r="E233" s="6">
        <v>76.76</v>
      </c>
    </row>
    <row r="234" ht="17.25" customHeight="1" spans="1:5">
      <c r="A234" s="5" t="s">
        <v>39</v>
      </c>
      <c r="B234" s="5" t="s">
        <v>11</v>
      </c>
      <c r="C234" s="5" t="str">
        <f t="shared" si="31"/>
        <v>230131</v>
      </c>
      <c r="D234" s="5" t="str">
        <f>"230908220"</f>
        <v>230908220</v>
      </c>
      <c r="E234" s="6">
        <v>76.46</v>
      </c>
    </row>
    <row r="235" ht="17.25" customHeight="1" spans="1:5">
      <c r="A235" s="5" t="s">
        <v>39</v>
      </c>
      <c r="B235" s="5" t="s">
        <v>11</v>
      </c>
      <c r="C235" s="5" t="str">
        <f t="shared" si="31"/>
        <v>230131</v>
      </c>
      <c r="D235" s="5" t="str">
        <f>"230908425"</f>
        <v>230908425</v>
      </c>
      <c r="E235" s="6">
        <v>76.42</v>
      </c>
    </row>
    <row r="236" ht="17.25" customHeight="1" spans="1:5">
      <c r="A236" s="5" t="s">
        <v>39</v>
      </c>
      <c r="B236" s="5" t="s">
        <v>11</v>
      </c>
      <c r="C236" s="5" t="str">
        <f t="shared" si="31"/>
        <v>230131</v>
      </c>
      <c r="D236" s="5" t="str">
        <f>"230908523"</f>
        <v>230908523</v>
      </c>
      <c r="E236" s="6">
        <v>75.87</v>
      </c>
    </row>
    <row r="237" ht="17.25" customHeight="1" spans="1:5">
      <c r="A237" s="5" t="s">
        <v>39</v>
      </c>
      <c r="B237" s="5" t="s">
        <v>11</v>
      </c>
      <c r="C237" s="5" t="str">
        <f t="shared" si="31"/>
        <v>230131</v>
      </c>
      <c r="D237" s="5" t="str">
        <f>"230908120"</f>
        <v>230908120</v>
      </c>
      <c r="E237" s="6">
        <v>74.65</v>
      </c>
    </row>
    <row r="238" ht="17.25" customHeight="1" spans="1:5">
      <c r="A238" s="5" t="s">
        <v>39</v>
      </c>
      <c r="B238" s="5" t="s">
        <v>11</v>
      </c>
      <c r="C238" s="5" t="str">
        <f t="shared" si="31"/>
        <v>230131</v>
      </c>
      <c r="D238" s="5" t="str">
        <f>"230908211"</f>
        <v>230908211</v>
      </c>
      <c r="E238" s="6">
        <v>74.36</v>
      </c>
    </row>
    <row r="239" ht="17.25" customHeight="1" spans="1:5">
      <c r="A239" s="7" t="s">
        <v>40</v>
      </c>
      <c r="B239" s="7" t="s">
        <v>26</v>
      </c>
      <c r="C239" s="7" t="str">
        <f t="shared" ref="C239:C241" si="32">"230132"</f>
        <v>230132</v>
      </c>
      <c r="D239" s="7" t="str">
        <f>"230908926"</f>
        <v>230908926</v>
      </c>
      <c r="E239" s="8">
        <v>79.9</v>
      </c>
    </row>
    <row r="240" ht="17.25" customHeight="1" spans="1:5">
      <c r="A240" s="7" t="s">
        <v>40</v>
      </c>
      <c r="B240" s="7" t="s">
        <v>26</v>
      </c>
      <c r="C240" s="7" t="str">
        <f t="shared" si="32"/>
        <v>230132</v>
      </c>
      <c r="D240" s="7" t="str">
        <f>"230908701"</f>
        <v>230908701</v>
      </c>
      <c r="E240" s="8">
        <v>79.52</v>
      </c>
    </row>
    <row r="241" ht="17.25" customHeight="1" spans="1:5">
      <c r="A241" s="7" t="s">
        <v>40</v>
      </c>
      <c r="B241" s="7" t="s">
        <v>26</v>
      </c>
      <c r="C241" s="7" t="str">
        <f t="shared" si="32"/>
        <v>230132</v>
      </c>
      <c r="D241" s="7" t="str">
        <f>"230909011"</f>
        <v>230909011</v>
      </c>
      <c r="E241" s="8">
        <v>78.58</v>
      </c>
    </row>
    <row r="242" ht="17.25" customHeight="1" spans="1:5">
      <c r="A242" s="5" t="s">
        <v>40</v>
      </c>
      <c r="B242" s="5" t="s">
        <v>27</v>
      </c>
      <c r="C242" s="5" t="str">
        <f t="shared" ref="C242:C247" si="33">"230133"</f>
        <v>230133</v>
      </c>
      <c r="D242" s="5" t="str">
        <f>"230909514"</f>
        <v>230909514</v>
      </c>
      <c r="E242" s="6">
        <v>80.45</v>
      </c>
    </row>
    <row r="243" ht="17.25" customHeight="1" spans="1:5">
      <c r="A243" s="5" t="s">
        <v>40</v>
      </c>
      <c r="B243" s="5" t="s">
        <v>27</v>
      </c>
      <c r="C243" s="5" t="str">
        <f t="shared" si="33"/>
        <v>230133</v>
      </c>
      <c r="D243" s="5" t="str">
        <f>"230909311"</f>
        <v>230909311</v>
      </c>
      <c r="E243" s="6">
        <v>80.04</v>
      </c>
    </row>
    <row r="244" ht="17.25" customHeight="1" spans="1:5">
      <c r="A244" s="5" t="s">
        <v>40</v>
      </c>
      <c r="B244" s="5" t="s">
        <v>27</v>
      </c>
      <c r="C244" s="5" t="str">
        <f t="shared" si="33"/>
        <v>230133</v>
      </c>
      <c r="D244" s="5" t="str">
        <f>"230909424"</f>
        <v>230909424</v>
      </c>
      <c r="E244" s="6">
        <v>79.69</v>
      </c>
    </row>
    <row r="245" ht="17.25" customHeight="1" spans="1:5">
      <c r="A245" s="5" t="s">
        <v>40</v>
      </c>
      <c r="B245" s="5" t="s">
        <v>27</v>
      </c>
      <c r="C245" s="5" t="str">
        <f t="shared" si="33"/>
        <v>230133</v>
      </c>
      <c r="D245" s="5" t="str">
        <f>"230909028"</f>
        <v>230909028</v>
      </c>
      <c r="E245" s="6">
        <v>78.82</v>
      </c>
    </row>
    <row r="246" ht="17.25" customHeight="1" spans="1:5">
      <c r="A246" s="5" t="s">
        <v>40</v>
      </c>
      <c r="B246" s="5" t="s">
        <v>27</v>
      </c>
      <c r="C246" s="5" t="str">
        <f t="shared" si="33"/>
        <v>230133</v>
      </c>
      <c r="D246" s="5" t="str">
        <f>"230909711"</f>
        <v>230909711</v>
      </c>
      <c r="E246" s="6">
        <v>78.82</v>
      </c>
    </row>
    <row r="247" ht="17.25" customHeight="1" spans="1:5">
      <c r="A247" s="5" t="s">
        <v>40</v>
      </c>
      <c r="B247" s="5" t="s">
        <v>27</v>
      </c>
      <c r="C247" s="5" t="str">
        <f t="shared" si="33"/>
        <v>230133</v>
      </c>
      <c r="D247" s="5" t="str">
        <f>"230909728"</f>
        <v>230909728</v>
      </c>
      <c r="E247" s="6">
        <v>77.96</v>
      </c>
    </row>
    <row r="248" ht="17.25" customHeight="1" spans="1:5">
      <c r="A248" s="7" t="s">
        <v>40</v>
      </c>
      <c r="B248" s="7" t="s">
        <v>28</v>
      </c>
      <c r="C248" s="7" t="str">
        <f t="shared" ref="C248:C253" si="34">"230134"</f>
        <v>230134</v>
      </c>
      <c r="D248" s="7" t="str">
        <f>"230910229"</f>
        <v>230910229</v>
      </c>
      <c r="E248" s="8">
        <v>78.34</v>
      </c>
    </row>
    <row r="249" ht="17.25" customHeight="1" spans="1:5">
      <c r="A249" s="7" t="s">
        <v>40</v>
      </c>
      <c r="B249" s="7" t="s">
        <v>28</v>
      </c>
      <c r="C249" s="7" t="str">
        <f t="shared" si="34"/>
        <v>230134</v>
      </c>
      <c r="D249" s="7" t="str">
        <f>"230910219"</f>
        <v>230910219</v>
      </c>
      <c r="E249" s="8">
        <v>76.77</v>
      </c>
    </row>
    <row r="250" ht="17.25" customHeight="1" spans="1:5">
      <c r="A250" s="7" t="s">
        <v>40</v>
      </c>
      <c r="B250" s="7" t="s">
        <v>28</v>
      </c>
      <c r="C250" s="7" t="str">
        <f t="shared" si="34"/>
        <v>230134</v>
      </c>
      <c r="D250" s="7" t="str">
        <f>"230910227"</f>
        <v>230910227</v>
      </c>
      <c r="E250" s="8">
        <v>76.76</v>
      </c>
    </row>
    <row r="251" ht="17.25" customHeight="1" spans="1:5">
      <c r="A251" s="7" t="s">
        <v>40</v>
      </c>
      <c r="B251" s="7" t="s">
        <v>28</v>
      </c>
      <c r="C251" s="7" t="str">
        <f t="shared" si="34"/>
        <v>230134</v>
      </c>
      <c r="D251" s="7" t="str">
        <f>"230910122"</f>
        <v>230910122</v>
      </c>
      <c r="E251" s="8">
        <v>76.74</v>
      </c>
    </row>
    <row r="252" ht="17.25" customHeight="1" spans="1:5">
      <c r="A252" s="7" t="s">
        <v>40</v>
      </c>
      <c r="B252" s="7" t="s">
        <v>28</v>
      </c>
      <c r="C252" s="7" t="str">
        <f t="shared" si="34"/>
        <v>230134</v>
      </c>
      <c r="D252" s="7" t="str">
        <f>"230910316"</f>
        <v>230910316</v>
      </c>
      <c r="E252" s="8">
        <v>76.63</v>
      </c>
    </row>
    <row r="253" ht="17.25" customHeight="1" spans="1:5">
      <c r="A253" s="7" t="s">
        <v>40</v>
      </c>
      <c r="B253" s="7" t="s">
        <v>28</v>
      </c>
      <c r="C253" s="7" t="str">
        <f t="shared" si="34"/>
        <v>230134</v>
      </c>
      <c r="D253" s="7" t="str">
        <f>"230910329"</f>
        <v>230910329</v>
      </c>
      <c r="E253" s="8">
        <v>76.33</v>
      </c>
    </row>
    <row r="254" ht="17.25" customHeight="1" spans="1:5">
      <c r="A254" s="5" t="s">
        <v>41</v>
      </c>
      <c r="B254" s="5" t="s">
        <v>26</v>
      </c>
      <c r="C254" s="5" t="str">
        <f t="shared" ref="C254:C256" si="35">"230135"</f>
        <v>230135</v>
      </c>
      <c r="D254" s="5" t="str">
        <f>"230910621"</f>
        <v>230910621</v>
      </c>
      <c r="E254" s="6">
        <v>79.64</v>
      </c>
    </row>
    <row r="255" ht="17.25" customHeight="1" spans="1:5">
      <c r="A255" s="5" t="s">
        <v>41</v>
      </c>
      <c r="B255" s="5" t="s">
        <v>26</v>
      </c>
      <c r="C255" s="5" t="str">
        <f t="shared" si="35"/>
        <v>230135</v>
      </c>
      <c r="D255" s="5" t="str">
        <f>"230910408"</f>
        <v>230910408</v>
      </c>
      <c r="E255" s="6">
        <v>78.78</v>
      </c>
    </row>
    <row r="256" ht="17.25" customHeight="1" spans="1:5">
      <c r="A256" s="5" t="s">
        <v>41</v>
      </c>
      <c r="B256" s="5" t="s">
        <v>26</v>
      </c>
      <c r="C256" s="5" t="str">
        <f t="shared" si="35"/>
        <v>230135</v>
      </c>
      <c r="D256" s="5" t="str">
        <f>"230910427"</f>
        <v>230910427</v>
      </c>
      <c r="E256" s="6">
        <v>77.58</v>
      </c>
    </row>
    <row r="257" ht="17.25" customHeight="1" spans="1:5">
      <c r="A257" s="7" t="s">
        <v>41</v>
      </c>
      <c r="B257" s="7" t="s">
        <v>27</v>
      </c>
      <c r="C257" s="7" t="str">
        <f t="shared" ref="C257:C259" si="36">"230136"</f>
        <v>230136</v>
      </c>
      <c r="D257" s="7" t="str">
        <f>"230910809"</f>
        <v>230910809</v>
      </c>
      <c r="E257" s="8">
        <v>80.17</v>
      </c>
    </row>
    <row r="258" ht="17.25" customHeight="1" spans="1:5">
      <c r="A258" s="7" t="s">
        <v>41</v>
      </c>
      <c r="B258" s="7" t="s">
        <v>27</v>
      </c>
      <c r="C258" s="7" t="str">
        <f t="shared" si="36"/>
        <v>230136</v>
      </c>
      <c r="D258" s="7" t="str">
        <f>"230910724"</f>
        <v>230910724</v>
      </c>
      <c r="E258" s="8">
        <v>77.83</v>
      </c>
    </row>
    <row r="259" ht="17.25" customHeight="1" spans="1:5">
      <c r="A259" s="7" t="s">
        <v>41</v>
      </c>
      <c r="B259" s="7" t="s">
        <v>27</v>
      </c>
      <c r="C259" s="7" t="str">
        <f t="shared" si="36"/>
        <v>230136</v>
      </c>
      <c r="D259" s="7" t="str">
        <f>"230910824"</f>
        <v>230910824</v>
      </c>
      <c r="E259" s="8">
        <v>76.89</v>
      </c>
    </row>
    <row r="260" ht="17.25" customHeight="1" spans="1:5">
      <c r="A260" s="5" t="s">
        <v>41</v>
      </c>
      <c r="B260" s="5" t="s">
        <v>28</v>
      </c>
      <c r="C260" s="5" t="str">
        <f t="shared" ref="C260:C262" si="37">"230137"</f>
        <v>230137</v>
      </c>
      <c r="D260" s="5" t="str">
        <f>"230916710"</f>
        <v>230916710</v>
      </c>
      <c r="E260" s="6">
        <v>75.5</v>
      </c>
    </row>
    <row r="261" ht="17.25" customHeight="1" spans="1:5">
      <c r="A261" s="5" t="s">
        <v>41</v>
      </c>
      <c r="B261" s="5" t="s">
        <v>28</v>
      </c>
      <c r="C261" s="5" t="str">
        <f t="shared" si="37"/>
        <v>230137</v>
      </c>
      <c r="D261" s="5" t="str">
        <f>"230916613"</f>
        <v>230916613</v>
      </c>
      <c r="E261" s="6">
        <v>74.52</v>
      </c>
    </row>
    <row r="262" ht="17.25" customHeight="1" spans="1:5">
      <c r="A262" s="5" t="s">
        <v>41</v>
      </c>
      <c r="B262" s="5" t="s">
        <v>28</v>
      </c>
      <c r="C262" s="5" t="str">
        <f t="shared" si="37"/>
        <v>230137</v>
      </c>
      <c r="D262" s="5" t="str">
        <f>"230916603"</f>
        <v>230916603</v>
      </c>
      <c r="E262" s="6">
        <v>72.32</v>
      </c>
    </row>
    <row r="263" ht="17.25" customHeight="1" spans="1:5">
      <c r="A263" s="7" t="s">
        <v>42</v>
      </c>
      <c r="B263" s="7" t="s">
        <v>26</v>
      </c>
      <c r="C263" s="7" t="str">
        <f t="shared" ref="C263:C265" si="38">"230138"</f>
        <v>230138</v>
      </c>
      <c r="D263" s="7" t="str">
        <f>"230910918"</f>
        <v>230910918</v>
      </c>
      <c r="E263" s="8">
        <v>78.26</v>
      </c>
    </row>
    <row r="264" ht="17.25" customHeight="1" spans="1:5">
      <c r="A264" s="7" t="s">
        <v>42</v>
      </c>
      <c r="B264" s="7" t="s">
        <v>26</v>
      </c>
      <c r="C264" s="7" t="str">
        <f t="shared" si="38"/>
        <v>230138</v>
      </c>
      <c r="D264" s="7" t="str">
        <f>"230910910"</f>
        <v>230910910</v>
      </c>
      <c r="E264" s="8">
        <v>77.88</v>
      </c>
    </row>
    <row r="265" ht="17.25" customHeight="1" spans="1:5">
      <c r="A265" s="7" t="s">
        <v>42</v>
      </c>
      <c r="B265" s="7" t="s">
        <v>26</v>
      </c>
      <c r="C265" s="7" t="str">
        <f t="shared" si="38"/>
        <v>230138</v>
      </c>
      <c r="D265" s="7" t="str">
        <f>"230910907"</f>
        <v>230910907</v>
      </c>
      <c r="E265" s="8">
        <v>76.49</v>
      </c>
    </row>
    <row r="266" s="1" customFormat="1" ht="17.25" customHeight="1" spans="1:5">
      <c r="A266" s="5" t="s">
        <v>42</v>
      </c>
      <c r="B266" s="5" t="s">
        <v>27</v>
      </c>
      <c r="C266" s="5" t="str">
        <f t="shared" ref="C266:C268" si="39">"230139"</f>
        <v>230139</v>
      </c>
      <c r="D266" s="5" t="str">
        <f>"230911129"</f>
        <v>230911129</v>
      </c>
      <c r="E266" s="6">
        <v>78.22</v>
      </c>
    </row>
    <row r="267" s="1" customFormat="1" ht="17.25" customHeight="1" spans="1:5">
      <c r="A267" s="5" t="s">
        <v>42</v>
      </c>
      <c r="B267" s="5" t="s">
        <v>27</v>
      </c>
      <c r="C267" s="5" t="str">
        <f t="shared" si="39"/>
        <v>230139</v>
      </c>
      <c r="D267" s="5" t="str">
        <f>"230911201"</f>
        <v>230911201</v>
      </c>
      <c r="E267" s="6">
        <v>76.99</v>
      </c>
    </row>
    <row r="268" s="1" customFormat="1" ht="17.25" customHeight="1" spans="1:5">
      <c r="A268" s="5" t="s">
        <v>42</v>
      </c>
      <c r="B268" s="5" t="s">
        <v>27</v>
      </c>
      <c r="C268" s="5" t="str">
        <f t="shared" si="39"/>
        <v>230139</v>
      </c>
      <c r="D268" s="5" t="str">
        <f>"230911103"</f>
        <v>230911103</v>
      </c>
      <c r="E268" s="6">
        <v>76.91</v>
      </c>
    </row>
  </sheetData>
  <sortState ref="A2:AQ5058">
    <sortCondition ref="C2:C5058"/>
  </sortState>
  <mergeCells count="1">
    <mergeCell ref="A1:E1"/>
  </mergeCells>
  <printOptions horizontalCentered="1"/>
  <pageMargins left="0.393055555555556" right="0.393055555555556" top="0.590277777777778" bottom="0.786805555555556" header="0.393055555555556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归于因果</cp:lastModifiedBy>
  <dcterms:created xsi:type="dcterms:W3CDTF">2023-11-28T07:19:00Z</dcterms:created>
  <cp:lastPrinted>2023-12-25T06:41:00Z</cp:lastPrinted>
  <dcterms:modified xsi:type="dcterms:W3CDTF">2023-12-27T00:42:57Z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654E3D418FAB4C7F8DE3AE7DBF5F35D3_13</vt:lpwstr>
  </property>
  <property fmtid="{D5CDD505-2E9C-101B-9397-08002B2CF9AE}" pid="3" name="KSOProductBuildVer">
    <vt:lpwstr>2052-11.1.0.14309</vt:lpwstr>
  </property>
</Properties>
</file>