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<sst xmlns="http://schemas.openxmlformats.org/spreadsheetml/2006/main" count="597" uniqueCount="433">
  <si>
    <t>2023年度萧县乡镇（街道）事业单位公开招聘工作人员拟聘用人员名单</t>
  </si>
  <si>
    <t>序号</t>
  </si>
  <si>
    <t>主管单位</t>
  </si>
  <si>
    <t>招聘单位</t>
  </si>
  <si>
    <t>职位代码</t>
  </si>
  <si>
    <t>准考证号</t>
  </si>
  <si>
    <t>姓名</t>
  </si>
  <si>
    <t>毕业院校</t>
  </si>
  <si>
    <t>学历</t>
  </si>
  <si>
    <t>总成绩</t>
  </si>
  <si>
    <t>杨楼镇人民政府</t>
  </si>
  <si>
    <t>杨楼镇民政事务所</t>
  </si>
  <si>
    <t>230201</t>
  </si>
  <si>
    <t>2023100222</t>
  </si>
  <si>
    <t>李子正</t>
  </si>
  <si>
    <t>专科</t>
  </si>
  <si>
    <t>王寨镇人民政府</t>
  </si>
  <si>
    <t>王寨镇民政事务所</t>
  </si>
  <si>
    <t>230202</t>
  </si>
  <si>
    <t>2023100315</t>
  </si>
  <si>
    <t>杨珅</t>
  </si>
  <si>
    <t>王寨镇社会治安综合治理中心</t>
  </si>
  <si>
    <t>230203</t>
  </si>
  <si>
    <t>2023100503</t>
  </si>
  <si>
    <t>王硕</t>
  </si>
  <si>
    <t>刘套镇人民政府</t>
  </si>
  <si>
    <t>刘套镇民政事务所</t>
  </si>
  <si>
    <t>230204</t>
  </si>
  <si>
    <t>2023100706</t>
  </si>
  <si>
    <t>汪旭</t>
  </si>
  <si>
    <t>刘套镇文化广播电视工作站</t>
  </si>
  <si>
    <t>230205</t>
  </si>
  <si>
    <t>2023101012</t>
  </si>
  <si>
    <t>高菡</t>
  </si>
  <si>
    <t>丁里镇人民政府</t>
  </si>
  <si>
    <t>丁里镇文化广播电视工作站</t>
  </si>
  <si>
    <t>230206</t>
  </si>
  <si>
    <t>2023101229</t>
  </si>
  <si>
    <t>张豪</t>
  </si>
  <si>
    <t>孙圩子镇人民政府</t>
  </si>
  <si>
    <t>孙圩子镇民政事务所</t>
  </si>
  <si>
    <t>230207</t>
  </si>
  <si>
    <t>2023101406</t>
  </si>
  <si>
    <t>赵雨欣</t>
  </si>
  <si>
    <t>孙圩子镇文化广播电视工作站</t>
  </si>
  <si>
    <t>230208</t>
  </si>
  <si>
    <t>2023101623</t>
  </si>
  <si>
    <t>王敏</t>
  </si>
  <si>
    <t>孙圩子镇统计站</t>
  </si>
  <si>
    <t>230209</t>
  </si>
  <si>
    <t>2023101728</t>
  </si>
  <si>
    <t>樊璐阳</t>
  </si>
  <si>
    <t>孙圩子镇农村经济技术工作站</t>
  </si>
  <si>
    <t>230210</t>
  </si>
  <si>
    <t>2023101922</t>
  </si>
  <si>
    <t>陈琦</t>
  </si>
  <si>
    <t>永堌镇人民政府</t>
  </si>
  <si>
    <t>永堌镇退役军人服务管理站</t>
  </si>
  <si>
    <t>230211</t>
  </si>
  <si>
    <t>2023102110</t>
  </si>
  <si>
    <t>杨梓楠</t>
  </si>
  <si>
    <t>永堌镇文化广播电视工作站</t>
  </si>
  <si>
    <t>230212</t>
  </si>
  <si>
    <t>2023102421</t>
  </si>
  <si>
    <t>赵康</t>
  </si>
  <si>
    <t>石林乡人民政府</t>
  </si>
  <si>
    <t>石林乡统计站</t>
  </si>
  <si>
    <t>230213</t>
  </si>
  <si>
    <t>2023102519</t>
  </si>
  <si>
    <t>王慧耀</t>
  </si>
  <si>
    <t>石林乡文化广播电视工作站</t>
  </si>
  <si>
    <t>230214</t>
  </si>
  <si>
    <t>2023102726</t>
  </si>
  <si>
    <t>张路遥</t>
  </si>
  <si>
    <t>石林乡农村经济技术工作站</t>
  </si>
  <si>
    <t>230215</t>
  </si>
  <si>
    <t>2023103002</t>
  </si>
  <si>
    <t>陆颖</t>
  </si>
  <si>
    <t>马井镇人民政府</t>
  </si>
  <si>
    <t>马井镇文化广播电视工作站</t>
  </si>
  <si>
    <t>230216</t>
  </si>
  <si>
    <t>2023103201</t>
  </si>
  <si>
    <t>高村</t>
  </si>
  <si>
    <t>马井镇农村经济技术工作站</t>
  </si>
  <si>
    <t>230217</t>
  </si>
  <si>
    <t>2023103326</t>
  </si>
  <si>
    <t>刘禹辰</t>
  </si>
  <si>
    <t>本科</t>
  </si>
  <si>
    <t>马井镇统计站</t>
  </si>
  <si>
    <t>230218</t>
  </si>
  <si>
    <t>2023103406</t>
  </si>
  <si>
    <t>李娜</t>
  </si>
  <si>
    <t>闫集镇人民政府</t>
  </si>
  <si>
    <t>闫集镇统计站</t>
  </si>
  <si>
    <t>230219</t>
  </si>
  <si>
    <t>2023103616</t>
  </si>
  <si>
    <t>朱妍韬</t>
  </si>
  <si>
    <t>闫集镇退役军人服务管理站</t>
  </si>
  <si>
    <t>230220</t>
  </si>
  <si>
    <t>2023103912</t>
  </si>
  <si>
    <t>王灵</t>
  </si>
  <si>
    <t>祖楼镇人民政府</t>
  </si>
  <si>
    <t>祖楼镇退役军人服务管理站</t>
  </si>
  <si>
    <t>230221</t>
  </si>
  <si>
    <t>2023103930</t>
  </si>
  <si>
    <t>陈楠</t>
  </si>
  <si>
    <t>祖楼镇文化广播电视工作站</t>
  </si>
  <si>
    <t>230222</t>
  </si>
  <si>
    <t>2023104212</t>
  </si>
  <si>
    <t>阚常慧</t>
  </si>
  <si>
    <t>祖楼镇农村经济技术工作站</t>
  </si>
  <si>
    <t>230223</t>
  </si>
  <si>
    <t>2023104324</t>
  </si>
  <si>
    <t>吴歆瑶</t>
  </si>
  <si>
    <t>青龙集镇人民政府</t>
  </si>
  <si>
    <t>青龙集镇退役军人服务管理站</t>
  </si>
  <si>
    <t>230224</t>
  </si>
  <si>
    <t>2023104524</t>
  </si>
  <si>
    <t>葛洲洲</t>
  </si>
  <si>
    <t>青龙集镇农村经济技术工作站</t>
  </si>
  <si>
    <t>230225</t>
  </si>
  <si>
    <t>2023104808</t>
  </si>
  <si>
    <t>张凯文</t>
  </si>
  <si>
    <t>青龙集镇统计站</t>
  </si>
  <si>
    <t>230226</t>
  </si>
  <si>
    <t>2023105029</t>
  </si>
  <si>
    <t>邓阳</t>
  </si>
  <si>
    <t>大屯镇人民政府</t>
  </si>
  <si>
    <t>大屯镇统计站</t>
  </si>
  <si>
    <t>230227</t>
  </si>
  <si>
    <t>2023105228</t>
  </si>
  <si>
    <t>肖春伟</t>
  </si>
  <si>
    <t>大屯镇退役军人服务管理站</t>
  </si>
  <si>
    <t>230228</t>
  </si>
  <si>
    <t>2023105306</t>
  </si>
  <si>
    <t>孔梦迪</t>
  </si>
  <si>
    <t>新庄镇人民政府</t>
  </si>
  <si>
    <t>新庄镇民政事务所</t>
  </si>
  <si>
    <t>230229</t>
  </si>
  <si>
    <t>2023105612</t>
  </si>
  <si>
    <t>李美琳</t>
  </si>
  <si>
    <t>新庄镇退役军人服务管理站</t>
  </si>
  <si>
    <t>230230</t>
  </si>
  <si>
    <t>2023105725</t>
  </si>
  <si>
    <t>王犇</t>
  </si>
  <si>
    <t>新庄镇统计站</t>
  </si>
  <si>
    <t>230232</t>
  </si>
  <si>
    <t>2023106020</t>
  </si>
  <si>
    <t>孟乾康</t>
  </si>
  <si>
    <t>官桥镇人民政府</t>
  </si>
  <si>
    <t>官桥镇退役军人服务管理站</t>
  </si>
  <si>
    <t>230233</t>
  </si>
  <si>
    <t>2023106209</t>
  </si>
  <si>
    <t>黄硕</t>
  </si>
  <si>
    <t>官桥镇民政事务所</t>
  </si>
  <si>
    <t>230234</t>
  </si>
  <si>
    <t>2023106421</t>
  </si>
  <si>
    <t>董悦畅</t>
  </si>
  <si>
    <t>官桥镇文化广播电视工作站</t>
  </si>
  <si>
    <t>230235</t>
  </si>
  <si>
    <t>2023106704</t>
  </si>
  <si>
    <t>黄东海</t>
  </si>
  <si>
    <t>白土镇人民政府</t>
  </si>
  <si>
    <t>白土镇农村经济技术工作站</t>
  </si>
  <si>
    <t>230236</t>
  </si>
  <si>
    <t>2023106828</t>
  </si>
  <si>
    <t>董凯</t>
  </si>
  <si>
    <t>白土镇民政事务所</t>
  </si>
  <si>
    <t>230237</t>
  </si>
  <si>
    <t>2023107007</t>
  </si>
  <si>
    <t>代克</t>
  </si>
  <si>
    <t>白土镇退役军人服务管理站</t>
  </si>
  <si>
    <t>230238</t>
  </si>
  <si>
    <t>2023107217</t>
  </si>
  <si>
    <t>王浩锦</t>
  </si>
  <si>
    <t>赵庄镇人民政府</t>
  </si>
  <si>
    <t>赵庄镇民政事务所</t>
  </si>
  <si>
    <t>230239</t>
  </si>
  <si>
    <t>2023107508</t>
  </si>
  <si>
    <t>成驰</t>
  </si>
  <si>
    <t>连云港师范高等专科学校</t>
  </si>
  <si>
    <t>赵庄镇农村经济技术工作站</t>
  </si>
  <si>
    <t>230240</t>
  </si>
  <si>
    <t>2023107526</t>
  </si>
  <si>
    <t>宋放</t>
  </si>
  <si>
    <t>安徽农业大学</t>
  </si>
  <si>
    <t>赵庄镇统计站</t>
  </si>
  <si>
    <t>230241</t>
  </si>
  <si>
    <t>2023107828</t>
  </si>
  <si>
    <t>王龙</t>
  </si>
  <si>
    <t>皖西学院</t>
  </si>
  <si>
    <t>赵庄镇退役军人服务管理站</t>
  </si>
  <si>
    <t>230242</t>
  </si>
  <si>
    <t>2023108004</t>
  </si>
  <si>
    <t>李雨</t>
  </si>
  <si>
    <t>芜湖职业技术学院</t>
  </si>
  <si>
    <t>酒店镇人民政府</t>
  </si>
  <si>
    <t>酒店镇统计站</t>
  </si>
  <si>
    <t>230243</t>
  </si>
  <si>
    <t>2023108229</t>
  </si>
  <si>
    <t>赵托</t>
  </si>
  <si>
    <t>广东海洋大学</t>
  </si>
  <si>
    <t>酒店镇民政事务所</t>
  </si>
  <si>
    <t>230244</t>
  </si>
  <si>
    <t>2023108513</t>
  </si>
  <si>
    <t>段文龙</t>
  </si>
  <si>
    <t>黄山学院</t>
  </si>
  <si>
    <t>酒店镇退役军人服务管理站</t>
  </si>
  <si>
    <t>230245</t>
  </si>
  <si>
    <t>2023108711</t>
  </si>
  <si>
    <t>朱欢</t>
  </si>
  <si>
    <t>长江大学工程技术学院</t>
  </si>
  <si>
    <t>酒店镇文化广播电视工作站</t>
  </si>
  <si>
    <t>230246</t>
  </si>
  <si>
    <t>2023108803</t>
  </si>
  <si>
    <t>马巧</t>
  </si>
  <si>
    <t>安徽职业技术学院</t>
  </si>
  <si>
    <t>杜楼镇人民政府</t>
  </si>
  <si>
    <t>杜楼镇民政事务所</t>
  </si>
  <si>
    <t>230247</t>
  </si>
  <si>
    <t>2023109030</t>
  </si>
  <si>
    <t>孙聪聪</t>
  </si>
  <si>
    <t>池州学院</t>
  </si>
  <si>
    <t>杜楼镇统计站</t>
  </si>
  <si>
    <t>230248</t>
  </si>
  <si>
    <t>2023109329</t>
  </si>
  <si>
    <t>王欣晴</t>
  </si>
  <si>
    <t>合肥师范学院</t>
  </si>
  <si>
    <t>杜楼镇农村经济技术工作站</t>
  </si>
  <si>
    <t>230249</t>
  </si>
  <si>
    <t>2023109523</t>
  </si>
  <si>
    <t>祖晓雨</t>
  </si>
  <si>
    <t>安徽新华学院</t>
  </si>
  <si>
    <t>黄口镇人民政府</t>
  </si>
  <si>
    <t>黄口镇民政事务所</t>
  </si>
  <si>
    <t>230250</t>
  </si>
  <si>
    <t>2023109602</t>
  </si>
  <si>
    <t>万珊</t>
  </si>
  <si>
    <t>哈尔滨工程大学</t>
  </si>
  <si>
    <t>黄口镇文化广播电视工作站</t>
  </si>
  <si>
    <t>230251</t>
  </si>
  <si>
    <t>2023109805</t>
  </si>
  <si>
    <t>杜虎</t>
  </si>
  <si>
    <t>大连财经学院</t>
  </si>
  <si>
    <t>黄口镇农村经济技术工作站</t>
  </si>
  <si>
    <t>230252</t>
  </si>
  <si>
    <t>2023109911</t>
  </si>
  <si>
    <t>李晴</t>
  </si>
  <si>
    <t>国家开放大学</t>
  </si>
  <si>
    <t>黄口镇统计站</t>
  </si>
  <si>
    <t>230253</t>
  </si>
  <si>
    <t>2023110210</t>
  </si>
  <si>
    <t>黄龙宇</t>
  </si>
  <si>
    <t>东营职业学院</t>
  </si>
  <si>
    <t>圣泉镇人民政府</t>
  </si>
  <si>
    <t>圣泉镇综合性机构</t>
  </si>
  <si>
    <t>230254</t>
  </si>
  <si>
    <t>2023110316</t>
  </si>
  <si>
    <t>于法昂</t>
  </si>
  <si>
    <t>230255</t>
  </si>
  <si>
    <t>2023110508</t>
  </si>
  <si>
    <t>李欣</t>
  </si>
  <si>
    <t>安庆师范大学</t>
  </si>
  <si>
    <t>230257</t>
  </si>
  <si>
    <t>2023110820</t>
  </si>
  <si>
    <t>陈龙</t>
  </si>
  <si>
    <t>安徽师范大学</t>
  </si>
  <si>
    <t>230258</t>
  </si>
  <si>
    <t>2023110905</t>
  </si>
  <si>
    <t>陈俊</t>
  </si>
  <si>
    <t>长春工业大学</t>
  </si>
  <si>
    <t>硕士研究生</t>
  </si>
  <si>
    <t>萧县循环经济工业园管理服务中心</t>
  </si>
  <si>
    <t>230259</t>
  </si>
  <si>
    <t>2023111019</t>
  </si>
  <si>
    <t>陈若曦</t>
  </si>
  <si>
    <t>中国矿业大学徐海学院</t>
  </si>
  <si>
    <t>230260</t>
  </si>
  <si>
    <t>2023111222</t>
  </si>
  <si>
    <t>宋傲然</t>
  </si>
  <si>
    <t>天津外国语大学</t>
  </si>
  <si>
    <t>凤城街道办事处</t>
  </si>
  <si>
    <t>凤城街道各中心</t>
  </si>
  <si>
    <t>230261</t>
  </si>
  <si>
    <t>2023112001</t>
  </si>
  <si>
    <t>马丽丽</t>
  </si>
  <si>
    <t>2023112912</t>
  </si>
  <si>
    <t>杜陈晨</t>
  </si>
  <si>
    <t>2023112623</t>
  </si>
  <si>
    <t>杨子怡</t>
  </si>
  <si>
    <t>2023112709</t>
  </si>
  <si>
    <t>张虹</t>
  </si>
  <si>
    <t>2023112528</t>
  </si>
  <si>
    <t>张树</t>
  </si>
  <si>
    <t>2023112412</t>
  </si>
  <si>
    <t>刘军</t>
  </si>
  <si>
    <t>230262</t>
  </si>
  <si>
    <t>2023113308</t>
  </si>
  <si>
    <t>杨澈</t>
  </si>
  <si>
    <t>230263</t>
  </si>
  <si>
    <t>2023113404</t>
  </si>
  <si>
    <t>王琛</t>
  </si>
  <si>
    <t>锦屏街道办事处</t>
  </si>
  <si>
    <t>锦屏街道各中心</t>
  </si>
  <si>
    <t>230264</t>
  </si>
  <si>
    <t>2023113724</t>
  </si>
  <si>
    <t>蒋祥琦</t>
  </si>
  <si>
    <t>230265</t>
  </si>
  <si>
    <t>2023113916</t>
  </si>
  <si>
    <t>赵祥云</t>
  </si>
  <si>
    <t>230266</t>
  </si>
  <si>
    <t>2023114028</t>
  </si>
  <si>
    <t>孙刘洋</t>
  </si>
  <si>
    <t>230267</t>
  </si>
  <si>
    <t>2023200109</t>
  </si>
  <si>
    <t>郑翰林</t>
  </si>
  <si>
    <t>2023200409</t>
  </si>
  <si>
    <t>郭恒</t>
  </si>
  <si>
    <t>2023201306</t>
  </si>
  <si>
    <t>丁肇东</t>
  </si>
  <si>
    <t>2023200514</t>
  </si>
  <si>
    <t>孙勤倬</t>
  </si>
  <si>
    <t>2023201209</t>
  </si>
  <si>
    <t>刘悦</t>
  </si>
  <si>
    <t>龙河街道办事处</t>
  </si>
  <si>
    <t>龙河街道各中心</t>
  </si>
  <si>
    <t>230268</t>
  </si>
  <si>
    <t>2023201623</t>
  </si>
  <si>
    <t>李冉</t>
  </si>
  <si>
    <t>2023201627</t>
  </si>
  <si>
    <t>王诗雨</t>
  </si>
  <si>
    <t>230269</t>
  </si>
  <si>
    <t>2023202307</t>
  </si>
  <si>
    <t>朱玮琪</t>
  </si>
  <si>
    <t>230270</t>
  </si>
  <si>
    <t>2023203027</t>
  </si>
  <si>
    <t>赵若冰</t>
  </si>
  <si>
    <t>2023203807</t>
  </si>
  <si>
    <t>杜晨风</t>
  </si>
  <si>
    <t>2023203030</t>
  </si>
  <si>
    <t>纪旋旋</t>
  </si>
  <si>
    <t>2023203508</t>
  </si>
  <si>
    <t>陈欣</t>
  </si>
  <si>
    <t>2023204014</t>
  </si>
  <si>
    <t>刘海岳</t>
  </si>
  <si>
    <t>县辖乡镇</t>
  </si>
  <si>
    <t>乡镇综合行政执法大队</t>
  </si>
  <si>
    <t>230271</t>
  </si>
  <si>
    <t>2023205922</t>
  </si>
  <si>
    <t>马豪放</t>
  </si>
  <si>
    <t>2023206313</t>
  </si>
  <si>
    <t>王梓良</t>
  </si>
  <si>
    <t>2023205023</t>
  </si>
  <si>
    <t>从忠彪</t>
  </si>
  <si>
    <t>2023204615</t>
  </si>
  <si>
    <t>问杰</t>
  </si>
  <si>
    <t>2023204515</t>
  </si>
  <si>
    <t>吴昶亿</t>
  </si>
  <si>
    <t>2023205613</t>
  </si>
  <si>
    <t>赵悦斌</t>
  </si>
  <si>
    <t>2023205322</t>
  </si>
  <si>
    <t>曹翔宇</t>
  </si>
  <si>
    <t>2023204215</t>
  </si>
  <si>
    <t>邹家歌</t>
  </si>
  <si>
    <t>2023205008</t>
  </si>
  <si>
    <t>杨洋</t>
  </si>
  <si>
    <t>2023205124</t>
  </si>
  <si>
    <t>华丽</t>
  </si>
  <si>
    <t>230272</t>
  </si>
  <si>
    <t>2023206418</t>
  </si>
  <si>
    <t>李耀</t>
  </si>
  <si>
    <t>2023208327</t>
  </si>
  <si>
    <t>彭强</t>
  </si>
  <si>
    <t>2023207216</t>
  </si>
  <si>
    <t>侯斐</t>
  </si>
  <si>
    <t>2023207128</t>
  </si>
  <si>
    <t>程婉君</t>
  </si>
  <si>
    <t>2023207714</t>
  </si>
  <si>
    <t>张梦涵</t>
  </si>
  <si>
    <t>2023207501</t>
  </si>
  <si>
    <t>梁星义</t>
  </si>
  <si>
    <t>2023207421</t>
  </si>
  <si>
    <t>侯安莉</t>
  </si>
  <si>
    <t>2023207107</t>
  </si>
  <si>
    <t>刘瑜</t>
  </si>
  <si>
    <t>2023208316</t>
  </si>
  <si>
    <t>王召娣</t>
  </si>
  <si>
    <t>2023208321</t>
  </si>
  <si>
    <t>顾成浩</t>
  </si>
  <si>
    <t>230273</t>
  </si>
  <si>
    <t>2023209006</t>
  </si>
  <si>
    <t>吴鹏禄</t>
  </si>
  <si>
    <t>2023209107</t>
  </si>
  <si>
    <t>马福音</t>
  </si>
  <si>
    <t>2023210318</t>
  </si>
  <si>
    <t>王雅静</t>
  </si>
  <si>
    <t>2023209629</t>
  </si>
  <si>
    <t>邵蒙蒙</t>
  </si>
  <si>
    <t>2023210523</t>
  </si>
  <si>
    <t>田年丰</t>
  </si>
  <si>
    <t>2023210410</t>
  </si>
  <si>
    <t>钱帅</t>
  </si>
  <si>
    <t>2023209521</t>
  </si>
  <si>
    <t>杨震</t>
  </si>
  <si>
    <t>2023211218</t>
  </si>
  <si>
    <t>李争辉</t>
  </si>
  <si>
    <t>2023210614</t>
  </si>
  <si>
    <t>陈换妮</t>
  </si>
  <si>
    <t>230274</t>
  </si>
  <si>
    <t>2023211603</t>
  </si>
  <si>
    <t>马雁</t>
  </si>
  <si>
    <t>2023213417</t>
  </si>
  <si>
    <t>徐猛</t>
  </si>
  <si>
    <t>2023211417</t>
  </si>
  <si>
    <t>苏昇奥</t>
  </si>
  <si>
    <t>2023211528</t>
  </si>
  <si>
    <t>张静</t>
  </si>
  <si>
    <t>2023213502</t>
  </si>
  <si>
    <t>付晨秋</t>
  </si>
  <si>
    <t>2023211813</t>
  </si>
  <si>
    <t>李洒洒</t>
  </si>
  <si>
    <t>2023214109</t>
  </si>
  <si>
    <t>田莉</t>
  </si>
  <si>
    <t>2023212620</t>
  </si>
  <si>
    <t>叶建勤</t>
  </si>
  <si>
    <t>2023213013</t>
  </si>
  <si>
    <t>梁淑悦</t>
  </si>
  <si>
    <t>2023212226</t>
  </si>
  <si>
    <t>李梦凡</t>
  </si>
  <si>
    <t>2023212224</t>
  </si>
  <si>
    <t>李瀚冰</t>
  </si>
  <si>
    <t>2023211713</t>
  </si>
  <si>
    <t>刘春雨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</si>
</sst>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5"/>
  <sheetViews>
    <sheetView tabSelected="1" topLeftCell="A4" workbookViewId="0">
      <selection activeCell="K18" sqref="K18"/>
    </sheetView>
  </sheetViews>
  <sheetFormatPr defaultColWidth="9" defaultRowHeight="13.5"/>
  <cols>
    <col min="1" max="1" width="6.75" style="2" customWidth="1"/>
    <col min="2" max="2" width="22.875" style="2" customWidth="1"/>
    <col min="3" max="3" width="35.125" style="2" customWidth="1"/>
    <col min="4" max="4" width="12" style="2" customWidth="1"/>
    <col min="5" max="6" width="16.875" style="2" customWidth="1"/>
    <col min="7" max="7" width="27.375" style="2" customWidth="1"/>
    <col min="8" max="8" width="12" style="2" customWidth="1"/>
    <col min="9" max="9" width="12.375" style="3" customWidth="1"/>
    <col min="10" max="16384" width="9" style="2"/>
  </cols>
  <sheetData>
    <row r="1" ht="35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6" t="s">
        <v>9</v>
      </c>
    </row>
    <row r="3" s="2" customFormat="1" ht="20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 t="str">
        <f>"宿州学院"</f>
        <v>宿州学院</v>
      </c>
      <c r="H3" s="8" t="s">
        <v>15</v>
      </c>
      <c r="I3" s="17">
        <v>72.212</v>
      </c>
    </row>
    <row r="4" s="2" customFormat="1" ht="20" customHeight="1" spans="1:9">
      <c r="A4" s="9">
        <v>2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8" t="str">
        <f>"济南大学"</f>
        <v>济南大学</v>
      </c>
      <c r="H4" s="8" t="str">
        <f t="shared" ref="H4:H18" si="0">"本科"</f>
        <v>本科</v>
      </c>
      <c r="I4" s="17">
        <v>77.1</v>
      </c>
    </row>
    <row r="5" s="2" customFormat="1" ht="20" customHeight="1" spans="1:9">
      <c r="A5" s="10"/>
      <c r="B5" s="7"/>
      <c r="C5" s="7" t="s">
        <v>21</v>
      </c>
      <c r="D5" s="7" t="s">
        <v>22</v>
      </c>
      <c r="E5" s="7" t="s">
        <v>23</v>
      </c>
      <c r="F5" s="7" t="s">
        <v>24</v>
      </c>
      <c r="G5" s="8" t="str">
        <f>"南京晓庄学院"</f>
        <v>南京晓庄学院</v>
      </c>
      <c r="H5" s="8" t="str">
        <f t="shared" si="0"/>
        <v>本科</v>
      </c>
      <c r="I5" s="17">
        <v>74.696</v>
      </c>
    </row>
    <row r="6" s="2" customFormat="1" ht="20" customHeight="1" spans="1:9">
      <c r="A6" s="9">
        <v>3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8" t="str">
        <f>"皖西学院"</f>
        <v>皖西学院</v>
      </c>
      <c r="H6" s="8" t="str">
        <f t="shared" si="0"/>
        <v>本科</v>
      </c>
      <c r="I6" s="17">
        <v>75.892</v>
      </c>
    </row>
    <row r="7" s="2" customFormat="1" ht="20" customHeight="1" spans="1:9">
      <c r="A7" s="10"/>
      <c r="B7" s="7"/>
      <c r="C7" s="7" t="s">
        <v>30</v>
      </c>
      <c r="D7" s="7" t="s">
        <v>31</v>
      </c>
      <c r="E7" s="7" t="s">
        <v>32</v>
      </c>
      <c r="F7" s="7" t="s">
        <v>33</v>
      </c>
      <c r="G7" s="8" t="str">
        <f>"铜陵学院"</f>
        <v>铜陵学院</v>
      </c>
      <c r="H7" s="8" t="str">
        <f t="shared" si="0"/>
        <v>本科</v>
      </c>
      <c r="I7" s="17">
        <v>76.92</v>
      </c>
    </row>
    <row r="8" s="2" customFormat="1" ht="20" customHeight="1" spans="1:9">
      <c r="A8" s="6">
        <v>4</v>
      </c>
      <c r="B8" s="7" t="s">
        <v>34</v>
      </c>
      <c r="C8" s="7" t="s">
        <v>35</v>
      </c>
      <c r="D8" s="7" t="s">
        <v>36</v>
      </c>
      <c r="E8" s="8" t="s">
        <v>37</v>
      </c>
      <c r="F8" s="8" t="s">
        <v>38</v>
      </c>
      <c r="G8" s="8" t="str">
        <f>"淮北师范大学信息学院"</f>
        <v>淮北师范大学信息学院</v>
      </c>
      <c r="H8" s="8" t="str">
        <f t="shared" si="0"/>
        <v>本科</v>
      </c>
      <c r="I8" s="18">
        <v>74.284</v>
      </c>
    </row>
    <row r="9" s="2" customFormat="1" ht="20" customHeight="1" spans="1:9">
      <c r="A9" s="9">
        <v>5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8" t="str">
        <f>"铜陵学院"</f>
        <v>铜陵学院</v>
      </c>
      <c r="H9" s="8" t="str">
        <f t="shared" si="0"/>
        <v>本科</v>
      </c>
      <c r="I9" s="17">
        <v>75.604</v>
      </c>
    </row>
    <row r="10" s="2" customFormat="1" ht="20" customHeight="1" spans="1:9">
      <c r="A10" s="11"/>
      <c r="B10" s="7"/>
      <c r="C10" s="7" t="s">
        <v>44</v>
      </c>
      <c r="D10" s="7" t="s">
        <v>45</v>
      </c>
      <c r="E10" s="7" t="s">
        <v>46</v>
      </c>
      <c r="F10" s="7" t="s">
        <v>47</v>
      </c>
      <c r="G10" s="8" t="str">
        <f>"安徽师范大学皖江学院"</f>
        <v>安徽师范大学皖江学院</v>
      </c>
      <c r="H10" s="8" t="str">
        <f t="shared" si="0"/>
        <v>本科</v>
      </c>
      <c r="I10" s="17">
        <v>75.204</v>
      </c>
    </row>
    <row r="11" s="2" customFormat="1" ht="20" customHeight="1" spans="1:9">
      <c r="A11" s="11"/>
      <c r="B11" s="7"/>
      <c r="C11" s="7" t="s">
        <v>48</v>
      </c>
      <c r="D11" s="7" t="s">
        <v>49</v>
      </c>
      <c r="E11" s="7" t="s">
        <v>50</v>
      </c>
      <c r="F11" s="7" t="s">
        <v>51</v>
      </c>
      <c r="G11" s="8" t="str">
        <f>"重庆科技学院"</f>
        <v>重庆科技学院</v>
      </c>
      <c r="H11" s="8" t="str">
        <f t="shared" si="0"/>
        <v>本科</v>
      </c>
      <c r="I11" s="17">
        <v>74.984</v>
      </c>
    </row>
    <row r="12" s="2" customFormat="1" ht="20" customHeight="1" spans="1:9">
      <c r="A12" s="10"/>
      <c r="B12" s="7"/>
      <c r="C12" s="7" t="s">
        <v>52</v>
      </c>
      <c r="D12" s="7" t="s">
        <v>53</v>
      </c>
      <c r="E12" s="7" t="s">
        <v>54</v>
      </c>
      <c r="F12" s="7" t="s">
        <v>55</v>
      </c>
      <c r="G12" s="8" t="str">
        <f>"安徽新华学院"</f>
        <v>安徽新华学院</v>
      </c>
      <c r="H12" s="8" t="str">
        <f t="shared" si="0"/>
        <v>本科</v>
      </c>
      <c r="I12" s="17">
        <v>76.856</v>
      </c>
    </row>
    <row r="13" s="2" customFormat="1" ht="20" customHeight="1" spans="1:9">
      <c r="A13" s="9">
        <v>6</v>
      </c>
      <c r="B13" s="7" t="s">
        <v>56</v>
      </c>
      <c r="C13" s="7" t="s">
        <v>57</v>
      </c>
      <c r="D13" s="7" t="s">
        <v>58</v>
      </c>
      <c r="E13" s="7" t="s">
        <v>59</v>
      </c>
      <c r="F13" s="7" t="s">
        <v>60</v>
      </c>
      <c r="G13" s="8" t="str">
        <f>"大连医科大学基础医学院"</f>
        <v>大连医科大学基础医学院</v>
      </c>
      <c r="H13" s="8" t="str">
        <f t="shared" si="0"/>
        <v>本科</v>
      </c>
      <c r="I13" s="17">
        <v>77.612</v>
      </c>
    </row>
    <row r="14" s="2" customFormat="1" ht="20" customHeight="1" spans="1:9">
      <c r="A14" s="10"/>
      <c r="B14" s="7"/>
      <c r="C14" s="7" t="s">
        <v>61</v>
      </c>
      <c r="D14" s="7" t="s">
        <v>62</v>
      </c>
      <c r="E14" s="7" t="s">
        <v>63</v>
      </c>
      <c r="F14" s="7" t="s">
        <v>64</v>
      </c>
      <c r="G14" s="8" t="str">
        <f>"国家开放大学"</f>
        <v>国家开放大学</v>
      </c>
      <c r="H14" s="8" t="str">
        <f t="shared" si="0"/>
        <v>本科</v>
      </c>
      <c r="I14" s="17">
        <v>76.292</v>
      </c>
    </row>
    <row r="15" s="2" customFormat="1" ht="20" customHeight="1" spans="1:9">
      <c r="A15" s="9">
        <v>7</v>
      </c>
      <c r="B15" s="7" t="s">
        <v>65</v>
      </c>
      <c r="C15" s="7" t="s">
        <v>66</v>
      </c>
      <c r="D15" s="7" t="s">
        <v>67</v>
      </c>
      <c r="E15" s="7" t="s">
        <v>68</v>
      </c>
      <c r="F15" s="7" t="s">
        <v>69</v>
      </c>
      <c r="G15" s="8" t="str">
        <f>"黄山学院"</f>
        <v>黄山学院</v>
      </c>
      <c r="H15" s="8" t="str">
        <f t="shared" si="0"/>
        <v>本科</v>
      </c>
      <c r="I15" s="17">
        <v>75.056</v>
      </c>
    </row>
    <row r="16" s="2" customFormat="1" ht="20" customHeight="1" spans="1:9">
      <c r="A16" s="11"/>
      <c r="B16" s="7"/>
      <c r="C16" s="7" t="s">
        <v>70</v>
      </c>
      <c r="D16" s="7" t="s">
        <v>71</v>
      </c>
      <c r="E16" s="7" t="s">
        <v>72</v>
      </c>
      <c r="F16" s="7" t="s">
        <v>73</v>
      </c>
      <c r="G16" s="8" t="str">
        <f>"安徽工业大学工商学院"</f>
        <v>安徽工业大学工商学院</v>
      </c>
      <c r="H16" s="8" t="str">
        <f t="shared" si="0"/>
        <v>本科</v>
      </c>
      <c r="I16" s="17">
        <v>73.988</v>
      </c>
    </row>
    <row r="17" s="2" customFormat="1" ht="20" customHeight="1" spans="1:9">
      <c r="A17" s="10"/>
      <c r="B17" s="7"/>
      <c r="C17" s="7" t="s">
        <v>74</v>
      </c>
      <c r="D17" s="7" t="s">
        <v>75</v>
      </c>
      <c r="E17" s="7" t="s">
        <v>76</v>
      </c>
      <c r="F17" s="7" t="s">
        <v>77</v>
      </c>
      <c r="G17" s="8" t="str">
        <f>"成都师范学院"</f>
        <v>成都师范学院</v>
      </c>
      <c r="H17" s="8" t="str">
        <f t="shared" si="0"/>
        <v>本科</v>
      </c>
      <c r="I17" s="17">
        <v>72.068</v>
      </c>
    </row>
    <row r="18" s="2" customFormat="1" ht="20" customHeight="1" spans="1:9">
      <c r="A18" s="9">
        <v>8</v>
      </c>
      <c r="B18" s="7" t="s">
        <v>78</v>
      </c>
      <c r="C18" s="7" t="s">
        <v>79</v>
      </c>
      <c r="D18" s="7" t="s">
        <v>80</v>
      </c>
      <c r="E18" s="7" t="s">
        <v>81</v>
      </c>
      <c r="F18" s="7" t="s">
        <v>82</v>
      </c>
      <c r="G18" s="12" t="str">
        <f>"南京审计大学"</f>
        <v>南京审计大学</v>
      </c>
      <c r="H18" s="8" t="str">
        <f t="shared" si="0"/>
        <v>本科</v>
      </c>
      <c r="I18" s="17">
        <v>74.052</v>
      </c>
    </row>
    <row r="19" s="2" customFormat="1" ht="20" customHeight="1" spans="1:9">
      <c r="A19" s="11"/>
      <c r="B19" s="7"/>
      <c r="C19" s="7" t="s">
        <v>83</v>
      </c>
      <c r="D19" s="7" t="s">
        <v>84</v>
      </c>
      <c r="E19" s="7" t="s">
        <v>85</v>
      </c>
      <c r="F19" s="7" t="s">
        <v>86</v>
      </c>
      <c r="G19" s="8" t="str">
        <f>"齐鲁理工学院"</f>
        <v>齐鲁理工学院</v>
      </c>
      <c r="H19" s="7" t="s">
        <v>87</v>
      </c>
      <c r="I19" s="17">
        <v>74.848</v>
      </c>
    </row>
    <row r="20" s="2" customFormat="1" ht="20" customHeight="1" spans="1:9">
      <c r="A20" s="10"/>
      <c r="B20" s="7"/>
      <c r="C20" s="7" t="s">
        <v>88</v>
      </c>
      <c r="D20" s="7" t="s">
        <v>89</v>
      </c>
      <c r="E20" s="7" t="s">
        <v>90</v>
      </c>
      <c r="F20" s="7" t="s">
        <v>91</v>
      </c>
      <c r="G20" s="8" t="str">
        <f>"重庆工商大学融智学院"</f>
        <v>重庆工商大学融智学院</v>
      </c>
      <c r="H20" s="7" t="s">
        <v>87</v>
      </c>
      <c r="I20" s="17">
        <v>71.952</v>
      </c>
    </row>
    <row r="21" s="2" customFormat="1" ht="20" customHeight="1" spans="1:9">
      <c r="A21" s="9">
        <v>9</v>
      </c>
      <c r="B21" s="7" t="s">
        <v>92</v>
      </c>
      <c r="C21" s="7" t="s">
        <v>93</v>
      </c>
      <c r="D21" s="7" t="s">
        <v>94</v>
      </c>
      <c r="E21" s="7" t="s">
        <v>95</v>
      </c>
      <c r="F21" s="7" t="s">
        <v>96</v>
      </c>
      <c r="G21" s="8" t="str">
        <f>"南京理工大学紫金学院"</f>
        <v>南京理工大学紫金学院</v>
      </c>
      <c r="H21" s="7" t="s">
        <v>87</v>
      </c>
      <c r="I21" s="17">
        <v>72.276</v>
      </c>
    </row>
    <row r="22" s="2" customFormat="1" ht="20" customHeight="1" spans="1:9">
      <c r="A22" s="10"/>
      <c r="B22" s="7"/>
      <c r="C22" s="7" t="s">
        <v>97</v>
      </c>
      <c r="D22" s="7" t="s">
        <v>98</v>
      </c>
      <c r="E22" s="7" t="s">
        <v>99</v>
      </c>
      <c r="F22" s="7" t="s">
        <v>100</v>
      </c>
      <c r="G22" s="8" t="str">
        <f>"马鞍山师范高等专科"</f>
        <v>马鞍山师范高等专科</v>
      </c>
      <c r="H22" s="7" t="s">
        <v>15</v>
      </c>
      <c r="I22" s="17">
        <v>73.104</v>
      </c>
    </row>
    <row r="23" s="2" customFormat="1" ht="20" customHeight="1" spans="1:9">
      <c r="A23" s="9">
        <v>10</v>
      </c>
      <c r="B23" s="7" t="s">
        <v>101</v>
      </c>
      <c r="C23" s="7" t="s">
        <v>102</v>
      </c>
      <c r="D23" s="7" t="s">
        <v>103</v>
      </c>
      <c r="E23" s="7" t="s">
        <v>104</v>
      </c>
      <c r="F23" s="7" t="s">
        <v>105</v>
      </c>
      <c r="G23" s="8" t="str">
        <f>"安徽师范大学"</f>
        <v>安徽师范大学</v>
      </c>
      <c r="H23" s="7" t="s">
        <v>87</v>
      </c>
      <c r="I23" s="17">
        <v>73.376</v>
      </c>
    </row>
    <row r="24" s="2" customFormat="1" ht="20" customHeight="1" spans="1:9">
      <c r="A24" s="11"/>
      <c r="B24" s="7"/>
      <c r="C24" s="7" t="s">
        <v>106</v>
      </c>
      <c r="D24" s="7" t="s">
        <v>107</v>
      </c>
      <c r="E24" s="7" t="s">
        <v>108</v>
      </c>
      <c r="F24" s="7" t="s">
        <v>109</v>
      </c>
      <c r="G24" s="8" t="str">
        <f>"黄冈师范学院"</f>
        <v>黄冈师范学院</v>
      </c>
      <c r="H24" s="7" t="s">
        <v>87</v>
      </c>
      <c r="I24" s="17">
        <v>73.364</v>
      </c>
    </row>
    <row r="25" s="2" customFormat="1" ht="20" customHeight="1" spans="1:9">
      <c r="A25" s="10"/>
      <c r="B25" s="7"/>
      <c r="C25" s="7" t="s">
        <v>110</v>
      </c>
      <c r="D25" s="7" t="s">
        <v>111</v>
      </c>
      <c r="E25" s="7" t="s">
        <v>112</v>
      </c>
      <c r="F25" s="7" t="s">
        <v>113</v>
      </c>
      <c r="G25" s="8" t="str">
        <f>"四川传媒学院"</f>
        <v>四川传媒学院</v>
      </c>
      <c r="H25" s="7" t="s">
        <v>87</v>
      </c>
      <c r="I25" s="17">
        <v>71.52</v>
      </c>
    </row>
    <row r="26" s="2" customFormat="1" ht="20" customHeight="1" spans="1:9">
      <c r="A26" s="9">
        <v>11</v>
      </c>
      <c r="B26" s="7" t="s">
        <v>114</v>
      </c>
      <c r="C26" s="7" t="s">
        <v>115</v>
      </c>
      <c r="D26" s="7" t="s">
        <v>116</v>
      </c>
      <c r="E26" s="7" t="s">
        <v>117</v>
      </c>
      <c r="F26" s="7" t="s">
        <v>118</v>
      </c>
      <c r="G26" s="8" t="str">
        <f>"淮北师范大学"</f>
        <v>淮北师范大学</v>
      </c>
      <c r="H26" s="7" t="s">
        <v>87</v>
      </c>
      <c r="I26" s="17">
        <v>71.052</v>
      </c>
    </row>
    <row r="27" s="2" customFormat="1" ht="20" customHeight="1" spans="1:9">
      <c r="A27" s="11"/>
      <c r="B27" s="7"/>
      <c r="C27" s="7" t="s">
        <v>119</v>
      </c>
      <c r="D27" s="7" t="s">
        <v>120</v>
      </c>
      <c r="E27" s="7" t="s">
        <v>121</v>
      </c>
      <c r="F27" s="7" t="s">
        <v>122</v>
      </c>
      <c r="G27" s="8" t="str">
        <f>"黄山学院"</f>
        <v>黄山学院</v>
      </c>
      <c r="H27" s="7" t="s">
        <v>87</v>
      </c>
      <c r="I27" s="17">
        <v>71.704</v>
      </c>
    </row>
    <row r="28" s="2" customFormat="1" ht="20" customHeight="1" spans="1:9">
      <c r="A28" s="10"/>
      <c r="B28" s="7"/>
      <c r="C28" s="7" t="s">
        <v>123</v>
      </c>
      <c r="D28" s="7" t="s">
        <v>124</v>
      </c>
      <c r="E28" s="7" t="s">
        <v>125</v>
      </c>
      <c r="F28" s="7" t="s">
        <v>126</v>
      </c>
      <c r="G28" s="8" t="str">
        <f>"武汉纺织大学"</f>
        <v>武汉纺织大学</v>
      </c>
      <c r="H28" s="7" t="s">
        <v>87</v>
      </c>
      <c r="I28" s="17">
        <v>72.952</v>
      </c>
    </row>
    <row r="29" s="2" customFormat="1" ht="20" customHeight="1" spans="1:9">
      <c r="A29" s="9">
        <v>12</v>
      </c>
      <c r="B29" s="7" t="s">
        <v>127</v>
      </c>
      <c r="C29" s="7" t="s">
        <v>128</v>
      </c>
      <c r="D29" s="7" t="s">
        <v>129</v>
      </c>
      <c r="E29" s="7" t="s">
        <v>130</v>
      </c>
      <c r="F29" s="7" t="s">
        <v>131</v>
      </c>
      <c r="G29" s="8" t="str">
        <f>"淮南师范学院"</f>
        <v>淮南师范学院</v>
      </c>
      <c r="H29" s="7" t="s">
        <v>87</v>
      </c>
      <c r="I29" s="17">
        <v>69.384</v>
      </c>
    </row>
    <row r="30" s="2" customFormat="1" ht="20" customHeight="1" spans="1:9">
      <c r="A30" s="10"/>
      <c r="B30" s="7"/>
      <c r="C30" s="7" t="s">
        <v>132</v>
      </c>
      <c r="D30" s="7" t="s">
        <v>133</v>
      </c>
      <c r="E30" s="7" t="s">
        <v>134</v>
      </c>
      <c r="F30" s="7" t="s">
        <v>135</v>
      </c>
      <c r="G30" s="8" t="str">
        <f>"安徽农业大学"</f>
        <v>安徽农业大学</v>
      </c>
      <c r="H30" s="7" t="s">
        <v>87</v>
      </c>
      <c r="I30" s="17">
        <v>73.044</v>
      </c>
    </row>
    <row r="31" s="2" customFormat="1" ht="20" customHeight="1" spans="1:9">
      <c r="A31" s="9">
        <v>13</v>
      </c>
      <c r="B31" s="7" t="s">
        <v>136</v>
      </c>
      <c r="C31" s="7" t="s">
        <v>137</v>
      </c>
      <c r="D31" s="7" t="s">
        <v>138</v>
      </c>
      <c r="E31" s="7" t="s">
        <v>139</v>
      </c>
      <c r="F31" s="7" t="s">
        <v>140</v>
      </c>
      <c r="G31" s="8" t="str">
        <f>"宿州职业技术学院"</f>
        <v>宿州职业技术学院</v>
      </c>
      <c r="H31" s="7" t="s">
        <v>15</v>
      </c>
      <c r="I31" s="17">
        <v>75.48</v>
      </c>
    </row>
    <row r="32" s="2" customFormat="1" ht="20" customHeight="1" spans="1:9">
      <c r="A32" s="11"/>
      <c r="B32" s="7"/>
      <c r="C32" s="7" t="s">
        <v>141</v>
      </c>
      <c r="D32" s="7" t="s">
        <v>142</v>
      </c>
      <c r="E32" s="7" t="s">
        <v>143</v>
      </c>
      <c r="F32" s="7" t="s">
        <v>144</v>
      </c>
      <c r="G32" s="8" t="str">
        <f>"重庆大学城市科技学院"</f>
        <v>重庆大学城市科技学院</v>
      </c>
      <c r="H32" s="7" t="s">
        <v>87</v>
      </c>
      <c r="I32" s="17">
        <v>74.828</v>
      </c>
    </row>
    <row r="33" s="2" customFormat="1" ht="20" customHeight="1" spans="1:9">
      <c r="A33" s="10"/>
      <c r="B33" s="7"/>
      <c r="C33" s="7" t="s">
        <v>145</v>
      </c>
      <c r="D33" s="7" t="s">
        <v>146</v>
      </c>
      <c r="E33" s="7" t="s">
        <v>147</v>
      </c>
      <c r="F33" s="7" t="s">
        <v>148</v>
      </c>
      <c r="G33" s="8" t="str">
        <f>"南京铁道职业技术学院"</f>
        <v>南京铁道职业技术学院</v>
      </c>
      <c r="H33" s="7" t="s">
        <v>15</v>
      </c>
      <c r="I33" s="17">
        <v>73.168</v>
      </c>
    </row>
    <row r="34" s="2" customFormat="1" ht="20" customHeight="1" spans="1:9">
      <c r="A34" s="9">
        <v>14</v>
      </c>
      <c r="B34" s="7" t="s">
        <v>149</v>
      </c>
      <c r="C34" s="7" t="s">
        <v>150</v>
      </c>
      <c r="D34" s="7" t="s">
        <v>151</v>
      </c>
      <c r="E34" s="7" t="s">
        <v>152</v>
      </c>
      <c r="F34" s="7" t="s">
        <v>153</v>
      </c>
      <c r="G34" s="8" t="str">
        <f>"盐城师范学院"</f>
        <v>盐城师范学院</v>
      </c>
      <c r="H34" s="7" t="s">
        <v>87</v>
      </c>
      <c r="I34" s="17">
        <v>76.472</v>
      </c>
    </row>
    <row r="35" s="2" customFormat="1" ht="20" customHeight="1" spans="1:9">
      <c r="A35" s="11"/>
      <c r="B35" s="7"/>
      <c r="C35" s="7" t="s">
        <v>154</v>
      </c>
      <c r="D35" s="7" t="s">
        <v>155</v>
      </c>
      <c r="E35" s="7" t="s">
        <v>156</v>
      </c>
      <c r="F35" s="7" t="s">
        <v>157</v>
      </c>
      <c r="G35" s="8" t="str">
        <f>"威海海洋职业学院"</f>
        <v>威海海洋职业学院</v>
      </c>
      <c r="H35" s="7" t="s">
        <v>15</v>
      </c>
      <c r="I35" s="17">
        <v>75.668</v>
      </c>
    </row>
    <row r="36" s="2" customFormat="1" ht="20" customHeight="1" spans="1:9">
      <c r="A36" s="10"/>
      <c r="B36" s="7"/>
      <c r="C36" s="7" t="s">
        <v>158</v>
      </c>
      <c r="D36" s="7" t="s">
        <v>159</v>
      </c>
      <c r="E36" s="7" t="s">
        <v>160</v>
      </c>
      <c r="F36" s="7" t="s">
        <v>161</v>
      </c>
      <c r="G36" s="8" t="str">
        <f>"合肥学院"</f>
        <v>合肥学院</v>
      </c>
      <c r="H36" s="7" t="s">
        <v>87</v>
      </c>
      <c r="I36" s="17">
        <v>74.876</v>
      </c>
    </row>
    <row r="37" s="2" customFormat="1" ht="20" customHeight="1" spans="1:9">
      <c r="A37" s="9">
        <v>15</v>
      </c>
      <c r="B37" s="7" t="s">
        <v>162</v>
      </c>
      <c r="C37" s="7" t="s">
        <v>163</v>
      </c>
      <c r="D37" s="7" t="s">
        <v>164</v>
      </c>
      <c r="E37" s="7" t="s">
        <v>165</v>
      </c>
      <c r="F37" s="7" t="s">
        <v>166</v>
      </c>
      <c r="G37" s="8" t="str">
        <f>"淮北师范大学"</f>
        <v>淮北师范大学</v>
      </c>
      <c r="H37" s="7" t="s">
        <v>87</v>
      </c>
      <c r="I37" s="17">
        <v>75.5</v>
      </c>
    </row>
    <row r="38" s="2" customFormat="1" ht="20" customHeight="1" spans="1:9">
      <c r="A38" s="11"/>
      <c r="B38" s="7"/>
      <c r="C38" s="7" t="s">
        <v>167</v>
      </c>
      <c r="D38" s="7" t="s">
        <v>168</v>
      </c>
      <c r="E38" s="7" t="s">
        <v>169</v>
      </c>
      <c r="F38" s="7" t="s">
        <v>170</v>
      </c>
      <c r="G38" s="8" t="str">
        <f>"兰州理工大学"</f>
        <v>兰州理工大学</v>
      </c>
      <c r="H38" s="7" t="s">
        <v>87</v>
      </c>
      <c r="I38" s="17">
        <v>75.644</v>
      </c>
    </row>
    <row r="39" s="2" customFormat="1" ht="20" customHeight="1" spans="1:9">
      <c r="A39" s="10"/>
      <c r="B39" s="7"/>
      <c r="C39" s="7" t="s">
        <v>171</v>
      </c>
      <c r="D39" s="7" t="s">
        <v>172</v>
      </c>
      <c r="E39" s="7" t="s">
        <v>173</v>
      </c>
      <c r="F39" s="7" t="s">
        <v>174</v>
      </c>
      <c r="G39" s="8" t="str">
        <f>"华北科技学院"</f>
        <v>华北科技学院</v>
      </c>
      <c r="H39" s="7" t="s">
        <v>87</v>
      </c>
      <c r="I39" s="17">
        <v>77.88</v>
      </c>
    </row>
    <row r="40" s="2" customFormat="1" ht="20" customHeight="1" spans="1:9">
      <c r="A40" s="9">
        <v>16</v>
      </c>
      <c r="B40" s="7" t="s">
        <v>175</v>
      </c>
      <c r="C40" s="7" t="s">
        <v>176</v>
      </c>
      <c r="D40" s="7" t="s">
        <v>177</v>
      </c>
      <c r="E40" s="7" t="s">
        <v>178</v>
      </c>
      <c r="F40" s="7" t="s">
        <v>179</v>
      </c>
      <c r="G40" s="8" t="s">
        <v>180</v>
      </c>
      <c r="H40" s="8" t="s">
        <v>15</v>
      </c>
      <c r="I40" s="17">
        <v>75.576</v>
      </c>
    </row>
    <row r="41" s="2" customFormat="1" ht="20" customHeight="1" spans="1:9">
      <c r="A41" s="11"/>
      <c r="B41" s="7"/>
      <c r="C41" s="7" t="s">
        <v>181</v>
      </c>
      <c r="D41" s="7" t="s">
        <v>182</v>
      </c>
      <c r="E41" s="7" t="s">
        <v>183</v>
      </c>
      <c r="F41" s="7" t="s">
        <v>184</v>
      </c>
      <c r="G41" s="8" t="s">
        <v>185</v>
      </c>
      <c r="H41" s="8" t="s">
        <v>87</v>
      </c>
      <c r="I41" s="17">
        <v>76.084</v>
      </c>
    </row>
    <row r="42" s="2" customFormat="1" ht="20" customHeight="1" spans="1:9">
      <c r="A42" s="11"/>
      <c r="B42" s="7"/>
      <c r="C42" s="7" t="s">
        <v>186</v>
      </c>
      <c r="D42" s="7" t="s">
        <v>187</v>
      </c>
      <c r="E42" s="7" t="s">
        <v>188</v>
      </c>
      <c r="F42" s="7" t="s">
        <v>189</v>
      </c>
      <c r="G42" s="8" t="s">
        <v>190</v>
      </c>
      <c r="H42" s="8" t="s">
        <v>87</v>
      </c>
      <c r="I42" s="17">
        <v>72.86</v>
      </c>
    </row>
    <row r="43" s="2" customFormat="1" ht="20" customHeight="1" spans="1:9">
      <c r="A43" s="10"/>
      <c r="B43" s="7"/>
      <c r="C43" s="7" t="s">
        <v>191</v>
      </c>
      <c r="D43" s="7" t="s">
        <v>192</v>
      </c>
      <c r="E43" s="7" t="s">
        <v>193</v>
      </c>
      <c r="F43" s="7" t="s">
        <v>194</v>
      </c>
      <c r="G43" s="8" t="s">
        <v>195</v>
      </c>
      <c r="H43" s="8" t="s">
        <v>15</v>
      </c>
      <c r="I43" s="17">
        <v>76.812</v>
      </c>
    </row>
    <row r="44" s="2" customFormat="1" ht="20" customHeight="1" spans="1:9">
      <c r="A44" s="9">
        <v>17</v>
      </c>
      <c r="B44" s="7" t="s">
        <v>196</v>
      </c>
      <c r="C44" s="7" t="s">
        <v>197</v>
      </c>
      <c r="D44" s="7" t="s">
        <v>198</v>
      </c>
      <c r="E44" s="7" t="s">
        <v>199</v>
      </c>
      <c r="F44" s="7" t="s">
        <v>200</v>
      </c>
      <c r="G44" s="8" t="s">
        <v>201</v>
      </c>
      <c r="H44" s="8" t="s">
        <v>87</v>
      </c>
      <c r="I44" s="17">
        <v>75.376</v>
      </c>
    </row>
    <row r="45" s="2" customFormat="1" ht="20" customHeight="1" spans="1:9">
      <c r="A45" s="11"/>
      <c r="B45" s="7"/>
      <c r="C45" s="7" t="s">
        <v>202</v>
      </c>
      <c r="D45" s="7" t="s">
        <v>203</v>
      </c>
      <c r="E45" s="7" t="s">
        <v>204</v>
      </c>
      <c r="F45" s="7" t="s">
        <v>205</v>
      </c>
      <c r="G45" s="8" t="s">
        <v>206</v>
      </c>
      <c r="H45" s="8" t="s">
        <v>87</v>
      </c>
      <c r="I45" s="17">
        <v>76.1</v>
      </c>
    </row>
    <row r="46" s="2" customFormat="1" ht="20" customHeight="1" spans="1:9">
      <c r="A46" s="11"/>
      <c r="B46" s="7"/>
      <c r="C46" s="7" t="s">
        <v>207</v>
      </c>
      <c r="D46" s="7" t="s">
        <v>208</v>
      </c>
      <c r="E46" s="7" t="s">
        <v>209</v>
      </c>
      <c r="F46" s="7" t="s">
        <v>210</v>
      </c>
      <c r="G46" s="8" t="s">
        <v>211</v>
      </c>
      <c r="H46" s="8" t="s">
        <v>87</v>
      </c>
      <c r="I46" s="17">
        <v>77.376</v>
      </c>
    </row>
    <row r="47" s="2" customFormat="1" ht="20" customHeight="1" spans="1:9">
      <c r="A47" s="10"/>
      <c r="B47" s="7"/>
      <c r="C47" s="7" t="s">
        <v>212</v>
      </c>
      <c r="D47" s="7" t="s">
        <v>213</v>
      </c>
      <c r="E47" s="7" t="s">
        <v>214</v>
      </c>
      <c r="F47" s="7" t="s">
        <v>215</v>
      </c>
      <c r="G47" s="8" t="s">
        <v>216</v>
      </c>
      <c r="H47" s="8" t="s">
        <v>15</v>
      </c>
      <c r="I47" s="17">
        <v>76.9</v>
      </c>
    </row>
    <row r="48" s="2" customFormat="1" ht="20" customHeight="1" spans="1:9">
      <c r="A48" s="9">
        <v>18</v>
      </c>
      <c r="B48" s="7" t="s">
        <v>217</v>
      </c>
      <c r="C48" s="7" t="s">
        <v>218</v>
      </c>
      <c r="D48" s="7" t="s">
        <v>219</v>
      </c>
      <c r="E48" s="7" t="s">
        <v>220</v>
      </c>
      <c r="F48" s="7" t="s">
        <v>221</v>
      </c>
      <c r="G48" s="8" t="s">
        <v>222</v>
      </c>
      <c r="H48" s="8" t="s">
        <v>87</v>
      </c>
      <c r="I48" s="17">
        <v>78.024</v>
      </c>
    </row>
    <row r="49" s="2" customFormat="1" ht="20" customHeight="1" spans="1:9">
      <c r="A49" s="11"/>
      <c r="B49" s="7"/>
      <c r="C49" s="7" t="s">
        <v>223</v>
      </c>
      <c r="D49" s="7" t="s">
        <v>224</v>
      </c>
      <c r="E49" s="7" t="s">
        <v>225</v>
      </c>
      <c r="F49" s="7" t="s">
        <v>226</v>
      </c>
      <c r="G49" s="8" t="s">
        <v>227</v>
      </c>
      <c r="H49" s="8" t="s">
        <v>87</v>
      </c>
      <c r="I49" s="17">
        <v>76.1</v>
      </c>
    </row>
    <row r="50" s="2" customFormat="1" ht="20" customHeight="1" spans="1:9">
      <c r="A50" s="10"/>
      <c r="B50" s="7"/>
      <c r="C50" s="7" t="s">
        <v>228</v>
      </c>
      <c r="D50" s="7" t="s">
        <v>229</v>
      </c>
      <c r="E50" s="7" t="s">
        <v>230</v>
      </c>
      <c r="F50" s="7" t="s">
        <v>231</v>
      </c>
      <c r="G50" s="8" t="s">
        <v>232</v>
      </c>
      <c r="H50" s="8" t="s">
        <v>87</v>
      </c>
      <c r="I50" s="17">
        <v>76.228</v>
      </c>
    </row>
    <row r="51" s="2" customFormat="1" ht="20" customHeight="1" spans="1:9">
      <c r="A51" s="9">
        <v>19</v>
      </c>
      <c r="B51" s="7" t="s">
        <v>233</v>
      </c>
      <c r="C51" s="7" t="s">
        <v>234</v>
      </c>
      <c r="D51" s="7" t="s">
        <v>235</v>
      </c>
      <c r="E51" s="7" t="s">
        <v>236</v>
      </c>
      <c r="F51" s="7" t="s">
        <v>237</v>
      </c>
      <c r="G51" s="8" t="s">
        <v>238</v>
      </c>
      <c r="H51" s="8" t="s">
        <v>87</v>
      </c>
      <c r="I51" s="17">
        <v>75.452</v>
      </c>
    </row>
    <row r="52" s="2" customFormat="1" ht="20" customHeight="1" spans="1:9">
      <c r="A52" s="11"/>
      <c r="B52" s="7"/>
      <c r="C52" s="7" t="s">
        <v>239</v>
      </c>
      <c r="D52" s="7" t="s">
        <v>240</v>
      </c>
      <c r="E52" s="7" t="s">
        <v>241</v>
      </c>
      <c r="F52" s="7" t="s">
        <v>242</v>
      </c>
      <c r="G52" s="8" t="s">
        <v>243</v>
      </c>
      <c r="H52" s="8" t="s">
        <v>87</v>
      </c>
      <c r="I52" s="17">
        <v>78.648</v>
      </c>
    </row>
    <row r="53" s="2" customFormat="1" ht="20" customHeight="1" spans="1:9">
      <c r="A53" s="11"/>
      <c r="B53" s="7"/>
      <c r="C53" s="7" t="s">
        <v>244</v>
      </c>
      <c r="D53" s="7" t="s">
        <v>245</v>
      </c>
      <c r="E53" s="7" t="s">
        <v>246</v>
      </c>
      <c r="F53" s="7" t="s">
        <v>247</v>
      </c>
      <c r="G53" s="8" t="s">
        <v>248</v>
      </c>
      <c r="H53" s="8" t="s">
        <v>87</v>
      </c>
      <c r="I53" s="17">
        <v>74.604</v>
      </c>
    </row>
    <row r="54" s="2" customFormat="1" ht="20" customHeight="1" spans="1:9">
      <c r="A54" s="10"/>
      <c r="B54" s="7"/>
      <c r="C54" s="7" t="s">
        <v>249</v>
      </c>
      <c r="D54" s="7" t="s">
        <v>250</v>
      </c>
      <c r="E54" s="7" t="s">
        <v>251</v>
      </c>
      <c r="F54" s="7" t="s">
        <v>252</v>
      </c>
      <c r="G54" s="8" t="s">
        <v>253</v>
      </c>
      <c r="H54" s="8" t="s">
        <v>15</v>
      </c>
      <c r="I54" s="17">
        <v>72.068</v>
      </c>
    </row>
    <row r="55" s="2" customFormat="1" ht="20" customHeight="1" spans="1:9">
      <c r="A55" s="9">
        <v>20</v>
      </c>
      <c r="B55" s="13" t="s">
        <v>254</v>
      </c>
      <c r="C55" s="7" t="s">
        <v>255</v>
      </c>
      <c r="D55" s="7" t="s">
        <v>256</v>
      </c>
      <c r="E55" s="7" t="s">
        <v>257</v>
      </c>
      <c r="F55" s="7" t="s">
        <v>258</v>
      </c>
      <c r="G55" s="8" t="s">
        <v>248</v>
      </c>
      <c r="H55" s="8" t="s">
        <v>87</v>
      </c>
      <c r="I55" s="17">
        <v>74.168</v>
      </c>
    </row>
    <row r="56" s="2" customFormat="1" ht="20" customHeight="1" spans="1:9">
      <c r="A56" s="11"/>
      <c r="B56" s="14"/>
      <c r="C56" s="7" t="s">
        <v>255</v>
      </c>
      <c r="D56" s="7" t="s">
        <v>259</v>
      </c>
      <c r="E56" s="7" t="s">
        <v>260</v>
      </c>
      <c r="F56" s="7" t="s">
        <v>261</v>
      </c>
      <c r="G56" s="8" t="s">
        <v>262</v>
      </c>
      <c r="H56" s="8" t="s">
        <v>87</v>
      </c>
      <c r="I56" s="17">
        <v>74.408</v>
      </c>
    </row>
    <row r="57" s="2" customFormat="1" ht="20" customHeight="1" spans="1:9">
      <c r="A57" s="11"/>
      <c r="B57" s="14"/>
      <c r="C57" s="7" t="s">
        <v>255</v>
      </c>
      <c r="D57" s="7" t="s">
        <v>263</v>
      </c>
      <c r="E57" s="7" t="s">
        <v>264</v>
      </c>
      <c r="F57" s="7" t="s">
        <v>265</v>
      </c>
      <c r="G57" s="8" t="s">
        <v>266</v>
      </c>
      <c r="H57" s="8" t="s">
        <v>87</v>
      </c>
      <c r="I57" s="17">
        <v>75.992</v>
      </c>
    </row>
    <row r="58" s="2" customFormat="1" ht="20" customHeight="1" spans="1:9">
      <c r="A58" s="11"/>
      <c r="B58" s="14"/>
      <c r="C58" s="7" t="s">
        <v>255</v>
      </c>
      <c r="D58" s="7" t="s">
        <v>267</v>
      </c>
      <c r="E58" s="7" t="s">
        <v>268</v>
      </c>
      <c r="F58" s="7" t="s">
        <v>269</v>
      </c>
      <c r="G58" s="8" t="s">
        <v>270</v>
      </c>
      <c r="H58" s="8" t="s">
        <v>271</v>
      </c>
      <c r="I58" s="17">
        <v>77.488</v>
      </c>
    </row>
    <row r="59" s="2" customFormat="1" ht="20" customHeight="1" spans="1:9">
      <c r="A59" s="11"/>
      <c r="B59" s="14"/>
      <c r="C59" s="7" t="s">
        <v>272</v>
      </c>
      <c r="D59" s="7" t="s">
        <v>273</v>
      </c>
      <c r="E59" s="7" t="s">
        <v>274</v>
      </c>
      <c r="F59" s="7" t="s">
        <v>275</v>
      </c>
      <c r="G59" s="8" t="s">
        <v>276</v>
      </c>
      <c r="H59" s="8" t="s">
        <v>87</v>
      </c>
      <c r="I59" s="17">
        <v>72.716</v>
      </c>
    </row>
    <row r="60" s="2" customFormat="1" ht="20" customHeight="1" spans="1:9">
      <c r="A60" s="10"/>
      <c r="B60" s="15"/>
      <c r="C60" s="7" t="s">
        <v>272</v>
      </c>
      <c r="D60" s="7" t="s">
        <v>277</v>
      </c>
      <c r="E60" s="7" t="s">
        <v>278</v>
      </c>
      <c r="F60" s="7" t="s">
        <v>279</v>
      </c>
      <c r="G60" s="8" t="s">
        <v>280</v>
      </c>
      <c r="H60" s="8" t="s">
        <v>87</v>
      </c>
      <c r="I60" s="17">
        <v>76.512</v>
      </c>
    </row>
    <row r="61" s="2" customFormat="1" ht="20" customHeight="1" spans="1:9">
      <c r="A61" s="9">
        <v>21</v>
      </c>
      <c r="B61" s="13" t="s">
        <v>281</v>
      </c>
      <c r="C61" s="13" t="s">
        <v>282</v>
      </c>
      <c r="D61" s="7" t="s">
        <v>283</v>
      </c>
      <c r="E61" s="7" t="s">
        <v>284</v>
      </c>
      <c r="F61" s="7" t="s">
        <v>285</v>
      </c>
      <c r="G61" s="8" t="str">
        <f>"江苏经贸职业技术学院"</f>
        <v>江苏经贸职业技术学院</v>
      </c>
      <c r="H61" s="7" t="s">
        <v>15</v>
      </c>
      <c r="I61" s="17">
        <v>79.36</v>
      </c>
    </row>
    <row r="62" s="2" customFormat="1" ht="20" customHeight="1" spans="1:9">
      <c r="A62" s="11"/>
      <c r="B62" s="14"/>
      <c r="C62" s="14"/>
      <c r="D62" s="7" t="s">
        <v>283</v>
      </c>
      <c r="E62" s="7" t="s">
        <v>286</v>
      </c>
      <c r="F62" s="7" t="s">
        <v>287</v>
      </c>
      <c r="G62" s="8" t="str">
        <f>"安徽交通职业技术学院"</f>
        <v>安徽交通职业技术学院</v>
      </c>
      <c r="H62" s="7" t="s">
        <v>15</v>
      </c>
      <c r="I62" s="17">
        <v>78.62</v>
      </c>
    </row>
    <row r="63" s="2" customFormat="1" ht="20" customHeight="1" spans="1:9">
      <c r="A63" s="11"/>
      <c r="B63" s="14"/>
      <c r="C63" s="14"/>
      <c r="D63" s="7" t="s">
        <v>283</v>
      </c>
      <c r="E63" s="7" t="s">
        <v>288</v>
      </c>
      <c r="F63" s="7" t="s">
        <v>289</v>
      </c>
      <c r="G63" s="8" t="str">
        <f>"安徽建筑大学"</f>
        <v>安徽建筑大学</v>
      </c>
      <c r="H63" s="7" t="s">
        <v>87</v>
      </c>
      <c r="I63" s="17">
        <v>78.14</v>
      </c>
    </row>
    <row r="64" s="2" customFormat="1" ht="20" customHeight="1" spans="1:9">
      <c r="A64" s="11"/>
      <c r="B64" s="14"/>
      <c r="C64" s="14"/>
      <c r="D64" s="7" t="s">
        <v>283</v>
      </c>
      <c r="E64" s="7" t="s">
        <v>290</v>
      </c>
      <c r="F64" s="7" t="s">
        <v>291</v>
      </c>
      <c r="G64" s="8" t="str">
        <f>"山东财经大学"</f>
        <v>山东财经大学</v>
      </c>
      <c r="H64" s="7" t="s">
        <v>87</v>
      </c>
      <c r="I64" s="17">
        <v>78.048</v>
      </c>
    </row>
    <row r="65" s="2" customFormat="1" ht="20" customHeight="1" spans="1:9">
      <c r="A65" s="11"/>
      <c r="B65" s="14"/>
      <c r="C65" s="14"/>
      <c r="D65" s="7" t="s">
        <v>283</v>
      </c>
      <c r="E65" s="7" t="s">
        <v>292</v>
      </c>
      <c r="F65" s="7" t="s">
        <v>293</v>
      </c>
      <c r="G65" s="8" t="str">
        <f>"长春师范大学"</f>
        <v>长春师范大学</v>
      </c>
      <c r="H65" s="7" t="s">
        <v>87</v>
      </c>
      <c r="I65" s="17">
        <v>77.4</v>
      </c>
    </row>
    <row r="66" s="2" customFormat="1" ht="20" customHeight="1" spans="1:9">
      <c r="A66" s="11"/>
      <c r="B66" s="14"/>
      <c r="C66" s="14"/>
      <c r="D66" s="7" t="s">
        <v>283</v>
      </c>
      <c r="E66" s="7" t="s">
        <v>294</v>
      </c>
      <c r="F66" s="7" t="s">
        <v>295</v>
      </c>
      <c r="G66" s="8" t="str">
        <f>"洛阳理工学院"</f>
        <v>洛阳理工学院</v>
      </c>
      <c r="H66" s="7" t="s">
        <v>87</v>
      </c>
      <c r="I66" s="17">
        <v>77.04</v>
      </c>
    </row>
    <row r="67" s="2" customFormat="1" ht="20" customHeight="1" spans="1:9">
      <c r="A67" s="11"/>
      <c r="B67" s="14"/>
      <c r="C67" s="14"/>
      <c r="D67" s="7" t="s">
        <v>296</v>
      </c>
      <c r="E67" s="7" t="s">
        <v>297</v>
      </c>
      <c r="F67" s="7" t="s">
        <v>298</v>
      </c>
      <c r="G67" s="8" t="str">
        <f>"山东司法警官职业学院"</f>
        <v>山东司法警官职业学院</v>
      </c>
      <c r="H67" s="7" t="s">
        <v>15</v>
      </c>
      <c r="I67" s="17">
        <v>75.1</v>
      </c>
    </row>
    <row r="68" s="2" customFormat="1" ht="20" customHeight="1" spans="1:9">
      <c r="A68" s="10"/>
      <c r="B68" s="15"/>
      <c r="C68" s="15"/>
      <c r="D68" s="7" t="s">
        <v>299</v>
      </c>
      <c r="E68" s="7" t="s">
        <v>300</v>
      </c>
      <c r="F68" s="7" t="s">
        <v>301</v>
      </c>
      <c r="G68" s="8" t="str">
        <f>"安徽建筑大学"</f>
        <v>安徽建筑大学</v>
      </c>
      <c r="H68" s="7" t="s">
        <v>87</v>
      </c>
      <c r="I68" s="17">
        <v>75.2</v>
      </c>
    </row>
    <row r="69" s="2" customFormat="1" ht="20" customHeight="1" spans="1:9">
      <c r="A69" s="9">
        <v>22</v>
      </c>
      <c r="B69" s="13" t="s">
        <v>302</v>
      </c>
      <c r="C69" s="13" t="s">
        <v>303</v>
      </c>
      <c r="D69" s="7" t="s">
        <v>304</v>
      </c>
      <c r="E69" s="7" t="s">
        <v>305</v>
      </c>
      <c r="F69" s="7" t="s">
        <v>306</v>
      </c>
      <c r="G69" s="8" t="str">
        <f>"安徽新华学院"</f>
        <v>安徽新华学院</v>
      </c>
      <c r="H69" s="7" t="s">
        <v>87</v>
      </c>
      <c r="I69" s="17">
        <v>75.2</v>
      </c>
    </row>
    <row r="70" s="2" customFormat="1" ht="20" customHeight="1" spans="1:9">
      <c r="A70" s="11"/>
      <c r="B70" s="14"/>
      <c r="C70" s="14"/>
      <c r="D70" s="7" t="s">
        <v>307</v>
      </c>
      <c r="E70" s="7" t="s">
        <v>308</v>
      </c>
      <c r="F70" s="7" t="s">
        <v>309</v>
      </c>
      <c r="G70" s="8" t="str">
        <f>"安徽大学江淮学院"</f>
        <v>安徽大学江淮学院</v>
      </c>
      <c r="H70" s="7" t="s">
        <v>87</v>
      </c>
      <c r="I70" s="17">
        <v>74.68</v>
      </c>
    </row>
    <row r="71" s="2" customFormat="1" ht="20" customHeight="1" spans="1:9">
      <c r="A71" s="11"/>
      <c r="B71" s="14"/>
      <c r="C71" s="14"/>
      <c r="D71" s="7" t="s">
        <v>310</v>
      </c>
      <c r="E71" s="7" t="s">
        <v>311</v>
      </c>
      <c r="F71" s="7" t="s">
        <v>312</v>
      </c>
      <c r="G71" s="8" t="str">
        <f>"安徽建筑大学"</f>
        <v>安徽建筑大学</v>
      </c>
      <c r="H71" s="7" t="s">
        <v>87</v>
      </c>
      <c r="I71" s="17">
        <v>76.456</v>
      </c>
    </row>
    <row r="72" s="2" customFormat="1" ht="20" customHeight="1" spans="1:9">
      <c r="A72" s="11"/>
      <c r="B72" s="14"/>
      <c r="C72" s="14"/>
      <c r="D72" s="7" t="s">
        <v>313</v>
      </c>
      <c r="E72" s="7" t="s">
        <v>314</v>
      </c>
      <c r="F72" s="7" t="s">
        <v>315</v>
      </c>
      <c r="G72" s="8" t="str">
        <f>"吉林农业大学"</f>
        <v>吉林农业大学</v>
      </c>
      <c r="H72" s="7" t="s">
        <v>87</v>
      </c>
      <c r="I72" s="17">
        <v>75.684</v>
      </c>
    </row>
    <row r="73" s="2" customFormat="1" ht="20" customHeight="1" spans="1:9">
      <c r="A73" s="11"/>
      <c r="B73" s="14"/>
      <c r="C73" s="14"/>
      <c r="D73" s="7" t="s">
        <v>313</v>
      </c>
      <c r="E73" s="7" t="s">
        <v>316</v>
      </c>
      <c r="F73" s="7" t="s">
        <v>317</v>
      </c>
      <c r="G73" s="8" t="str">
        <f>"锦州医科大学"</f>
        <v>锦州医科大学</v>
      </c>
      <c r="H73" s="7" t="s">
        <v>87</v>
      </c>
      <c r="I73" s="17">
        <v>75.364</v>
      </c>
    </row>
    <row r="74" s="2" customFormat="1" ht="20" customHeight="1" spans="1:9">
      <c r="A74" s="11"/>
      <c r="B74" s="14"/>
      <c r="C74" s="14"/>
      <c r="D74" s="7" t="s">
        <v>313</v>
      </c>
      <c r="E74" s="7" t="s">
        <v>318</v>
      </c>
      <c r="F74" s="7" t="s">
        <v>319</v>
      </c>
      <c r="G74" s="8" t="str">
        <f>"大连海事大学"</f>
        <v>大连海事大学</v>
      </c>
      <c r="H74" s="7" t="s">
        <v>87</v>
      </c>
      <c r="I74" s="17">
        <v>75.144</v>
      </c>
    </row>
    <row r="75" s="2" customFormat="1" ht="20" customHeight="1" spans="1:9">
      <c r="A75" s="11"/>
      <c r="B75" s="14"/>
      <c r="C75" s="14"/>
      <c r="D75" s="7" t="s">
        <v>313</v>
      </c>
      <c r="E75" s="7" t="s">
        <v>320</v>
      </c>
      <c r="F75" s="7" t="s">
        <v>321</v>
      </c>
      <c r="G75" s="8" t="str">
        <f>"淮阴师范学院"</f>
        <v>淮阴师范学院</v>
      </c>
      <c r="H75" s="7" t="s">
        <v>87</v>
      </c>
      <c r="I75" s="17">
        <v>75.088</v>
      </c>
    </row>
    <row r="76" s="2" customFormat="1" ht="20" customHeight="1" spans="1:9">
      <c r="A76" s="10"/>
      <c r="B76" s="15"/>
      <c r="C76" s="15"/>
      <c r="D76" s="7" t="s">
        <v>313</v>
      </c>
      <c r="E76" s="8" t="s">
        <v>322</v>
      </c>
      <c r="F76" s="8" t="s">
        <v>323</v>
      </c>
      <c r="G76" s="8" t="str">
        <f>"淮北师范大学信息学院"</f>
        <v>淮北师范大学信息学院</v>
      </c>
      <c r="H76" s="7" t="s">
        <v>87</v>
      </c>
      <c r="I76" s="18">
        <v>74.824</v>
      </c>
    </row>
    <row r="77" s="2" customFormat="1" ht="20" customHeight="1" spans="1:9">
      <c r="A77" s="9">
        <v>23</v>
      </c>
      <c r="B77" s="13" t="s">
        <v>324</v>
      </c>
      <c r="C77" s="13" t="s">
        <v>325</v>
      </c>
      <c r="D77" s="7" t="s">
        <v>326</v>
      </c>
      <c r="E77" s="7" t="s">
        <v>327</v>
      </c>
      <c r="F77" s="7" t="s">
        <v>328</v>
      </c>
      <c r="G77" s="8" t="str">
        <f>"铜陵学院"</f>
        <v>铜陵学院</v>
      </c>
      <c r="H77" s="7" t="s">
        <v>87</v>
      </c>
      <c r="I77" s="17">
        <v>76.108</v>
      </c>
    </row>
    <row r="78" s="2" customFormat="1" ht="20" customHeight="1" spans="1:9">
      <c r="A78" s="11"/>
      <c r="B78" s="14"/>
      <c r="C78" s="14"/>
      <c r="D78" s="7" t="s">
        <v>326</v>
      </c>
      <c r="E78" s="7" t="s">
        <v>329</v>
      </c>
      <c r="F78" s="7" t="s">
        <v>330</v>
      </c>
      <c r="G78" s="8" t="str">
        <f>"铜陵学院"</f>
        <v>铜陵学院</v>
      </c>
      <c r="H78" s="7" t="s">
        <v>87</v>
      </c>
      <c r="I78" s="17">
        <v>75.852</v>
      </c>
    </row>
    <row r="79" s="2" customFormat="1" ht="20" customHeight="1" spans="1:9">
      <c r="A79" s="11"/>
      <c r="B79" s="14"/>
      <c r="C79" s="14"/>
      <c r="D79" s="7" t="s">
        <v>331</v>
      </c>
      <c r="E79" s="7" t="s">
        <v>332</v>
      </c>
      <c r="F79" s="7" t="s">
        <v>333</v>
      </c>
      <c r="G79" s="8" t="str">
        <f>"安徽农业大学"</f>
        <v>安徽农业大学</v>
      </c>
      <c r="H79" s="7" t="s">
        <v>87</v>
      </c>
      <c r="I79" s="17">
        <v>74.564</v>
      </c>
    </row>
    <row r="80" s="2" customFormat="1" ht="20" customHeight="1" spans="1:9">
      <c r="A80" s="11"/>
      <c r="B80" s="14"/>
      <c r="C80" s="14"/>
      <c r="D80" s="7" t="s">
        <v>334</v>
      </c>
      <c r="E80" s="7" t="s">
        <v>335</v>
      </c>
      <c r="F80" s="7" t="s">
        <v>336</v>
      </c>
      <c r="G80" s="8" t="str">
        <f>"浙江树人学院"</f>
        <v>浙江树人学院</v>
      </c>
      <c r="H80" s="7" t="s">
        <v>87</v>
      </c>
      <c r="I80" s="17">
        <v>78.548</v>
      </c>
    </row>
    <row r="81" s="2" customFormat="1" ht="20" customHeight="1" spans="1:9">
      <c r="A81" s="11"/>
      <c r="B81" s="14"/>
      <c r="C81" s="14"/>
      <c r="D81" s="7" t="s">
        <v>334</v>
      </c>
      <c r="E81" s="7" t="s">
        <v>337</v>
      </c>
      <c r="F81" s="7" t="s">
        <v>338</v>
      </c>
      <c r="G81" s="8" t="str">
        <f>"内蒙古农业大学"</f>
        <v>内蒙古农业大学</v>
      </c>
      <c r="H81" s="7" t="s">
        <v>87</v>
      </c>
      <c r="I81" s="17">
        <v>77.66</v>
      </c>
    </row>
    <row r="82" s="2" customFormat="1" ht="20" customHeight="1" spans="1:9">
      <c r="A82" s="11"/>
      <c r="B82" s="14"/>
      <c r="C82" s="14"/>
      <c r="D82" s="7" t="s">
        <v>334</v>
      </c>
      <c r="E82" s="7" t="s">
        <v>339</v>
      </c>
      <c r="F82" s="7" t="s">
        <v>340</v>
      </c>
      <c r="G82" s="8" t="str">
        <f>"淮北师范大学"</f>
        <v>淮北师范大学</v>
      </c>
      <c r="H82" s="7" t="s">
        <v>87</v>
      </c>
      <c r="I82" s="17">
        <v>76.24</v>
      </c>
    </row>
    <row r="83" s="2" customFormat="1" ht="20" customHeight="1" spans="1:9">
      <c r="A83" s="11"/>
      <c r="B83" s="14"/>
      <c r="C83" s="14"/>
      <c r="D83" s="7" t="s">
        <v>334</v>
      </c>
      <c r="E83" s="7" t="s">
        <v>341</v>
      </c>
      <c r="F83" s="7" t="s">
        <v>342</v>
      </c>
      <c r="G83" s="12" t="str">
        <f>"铜陵学院"</f>
        <v>铜陵学院</v>
      </c>
      <c r="H83" s="7" t="s">
        <v>87</v>
      </c>
      <c r="I83" s="17">
        <v>76.116</v>
      </c>
    </row>
    <row r="84" s="2" customFormat="1" ht="20" customHeight="1" spans="1:9">
      <c r="A84" s="10"/>
      <c r="B84" s="15"/>
      <c r="C84" s="15"/>
      <c r="D84" s="7" t="s">
        <v>334</v>
      </c>
      <c r="E84" s="7" t="s">
        <v>343</v>
      </c>
      <c r="F84" s="7" t="s">
        <v>344</v>
      </c>
      <c r="G84" s="8" t="str">
        <f>"上海健康医学院"</f>
        <v>上海健康医学院</v>
      </c>
      <c r="H84" s="7" t="s">
        <v>87</v>
      </c>
      <c r="I84" s="17">
        <v>75.968</v>
      </c>
    </row>
    <row r="85" s="2" customFormat="1" ht="20" customHeight="1" spans="1:9">
      <c r="A85" s="9">
        <v>24</v>
      </c>
      <c r="B85" s="13" t="s">
        <v>345</v>
      </c>
      <c r="C85" s="13" t="s">
        <v>346</v>
      </c>
      <c r="D85" s="7" t="s">
        <v>347</v>
      </c>
      <c r="E85" s="7" t="s">
        <v>348</v>
      </c>
      <c r="F85" s="7" t="s">
        <v>349</v>
      </c>
      <c r="G85" s="8" t="str">
        <f>"大连海洋大学"</f>
        <v>大连海洋大学</v>
      </c>
      <c r="H85" s="7" t="s">
        <v>87</v>
      </c>
      <c r="I85" s="17">
        <v>77.472</v>
      </c>
    </row>
    <row r="86" s="2" customFormat="1" ht="20" customHeight="1" spans="1:9">
      <c r="A86" s="11"/>
      <c r="B86" s="14"/>
      <c r="C86" s="14"/>
      <c r="D86" s="7" t="s">
        <v>347</v>
      </c>
      <c r="E86" s="7" t="s">
        <v>350</v>
      </c>
      <c r="F86" s="7" t="s">
        <v>351</v>
      </c>
      <c r="G86" s="8" t="str">
        <f>"桐城师范高等专科学校"</f>
        <v>桐城师范高等专科学校</v>
      </c>
      <c r="H86" s="7" t="s">
        <v>15</v>
      </c>
      <c r="I86" s="17">
        <v>77.204</v>
      </c>
    </row>
    <row r="87" s="2" customFormat="1" ht="20" customHeight="1" spans="1:9">
      <c r="A87" s="11"/>
      <c r="B87" s="14"/>
      <c r="C87" s="14"/>
      <c r="D87" s="7" t="s">
        <v>347</v>
      </c>
      <c r="E87" s="7" t="s">
        <v>352</v>
      </c>
      <c r="F87" s="7" t="s">
        <v>353</v>
      </c>
      <c r="G87" s="8" t="str">
        <f>"蚌埠学院"</f>
        <v>蚌埠学院</v>
      </c>
      <c r="H87" s="7" t="s">
        <v>87</v>
      </c>
      <c r="I87" s="17">
        <v>77.056</v>
      </c>
    </row>
    <row r="88" s="2" customFormat="1" ht="20" customHeight="1" spans="1:9">
      <c r="A88" s="11"/>
      <c r="B88" s="14"/>
      <c r="C88" s="14"/>
      <c r="D88" s="7" t="s">
        <v>347</v>
      </c>
      <c r="E88" s="7" t="s">
        <v>354</v>
      </c>
      <c r="F88" s="7" t="s">
        <v>355</v>
      </c>
      <c r="G88" s="8" t="str">
        <f>"苏州科技大学"</f>
        <v>苏州科技大学</v>
      </c>
      <c r="H88" s="7" t="s">
        <v>87</v>
      </c>
      <c r="I88" s="17">
        <v>76.712</v>
      </c>
    </row>
    <row r="89" s="2" customFormat="1" ht="20" customHeight="1" spans="1:9">
      <c r="A89" s="11"/>
      <c r="B89" s="14"/>
      <c r="C89" s="14"/>
      <c r="D89" s="7" t="s">
        <v>347</v>
      </c>
      <c r="E89" s="7" t="s">
        <v>356</v>
      </c>
      <c r="F89" s="7" t="s">
        <v>357</v>
      </c>
      <c r="G89" s="8" t="str">
        <f>"国家开放大学"</f>
        <v>国家开放大学</v>
      </c>
      <c r="H89" s="7" t="s">
        <v>87</v>
      </c>
      <c r="I89" s="17">
        <v>76.472</v>
      </c>
    </row>
    <row r="90" s="2" customFormat="1" ht="20" customHeight="1" spans="1:9">
      <c r="A90" s="11"/>
      <c r="B90" s="14"/>
      <c r="C90" s="14"/>
      <c r="D90" s="7" t="s">
        <v>347</v>
      </c>
      <c r="E90" s="7" t="s">
        <v>358</v>
      </c>
      <c r="F90" s="7" t="s">
        <v>359</v>
      </c>
      <c r="G90" s="8" t="str">
        <f>"河北经贸大学"</f>
        <v>河北经贸大学</v>
      </c>
      <c r="H90" s="7" t="s">
        <v>87</v>
      </c>
      <c r="I90" s="17">
        <v>76.04</v>
      </c>
    </row>
    <row r="91" s="2" customFormat="1" ht="20" customHeight="1" spans="1:9">
      <c r="A91" s="11"/>
      <c r="B91" s="14"/>
      <c r="C91" s="14"/>
      <c r="D91" s="7" t="s">
        <v>347</v>
      </c>
      <c r="E91" s="7" t="s">
        <v>360</v>
      </c>
      <c r="F91" s="7" t="s">
        <v>361</v>
      </c>
      <c r="G91" s="8" t="str">
        <f>"宁夏理工学院"</f>
        <v>宁夏理工学院</v>
      </c>
      <c r="H91" s="7" t="s">
        <v>87</v>
      </c>
      <c r="I91" s="17">
        <v>75.9</v>
      </c>
    </row>
    <row r="92" s="2" customFormat="1" ht="20" customHeight="1" spans="1:9">
      <c r="A92" s="11"/>
      <c r="B92" s="14"/>
      <c r="C92" s="14"/>
      <c r="D92" s="7" t="s">
        <v>347</v>
      </c>
      <c r="E92" s="7" t="s">
        <v>362</v>
      </c>
      <c r="F92" s="7" t="s">
        <v>363</v>
      </c>
      <c r="G92" s="8" t="str">
        <f>"沈阳城市建设学院"</f>
        <v>沈阳城市建设学院</v>
      </c>
      <c r="H92" s="7" t="s">
        <v>87</v>
      </c>
      <c r="I92" s="17">
        <v>75.476</v>
      </c>
    </row>
    <row r="93" s="2" customFormat="1" ht="20" customHeight="1" spans="1:9">
      <c r="A93" s="11"/>
      <c r="B93" s="14"/>
      <c r="C93" s="14"/>
      <c r="D93" s="7" t="s">
        <v>347</v>
      </c>
      <c r="E93" s="7" t="s">
        <v>364</v>
      </c>
      <c r="F93" s="7" t="s">
        <v>365</v>
      </c>
      <c r="G93" s="8" t="str">
        <f>"蚌埠学院"</f>
        <v>蚌埠学院</v>
      </c>
      <c r="H93" s="7" t="s">
        <v>87</v>
      </c>
      <c r="I93" s="17">
        <v>75.28</v>
      </c>
    </row>
    <row r="94" s="2" customFormat="1" ht="20" customHeight="1" spans="1:9">
      <c r="A94" s="11"/>
      <c r="B94" s="14"/>
      <c r="C94" s="15"/>
      <c r="D94" s="7" t="s">
        <v>347</v>
      </c>
      <c r="E94" s="7" t="s">
        <v>366</v>
      </c>
      <c r="F94" s="7" t="s">
        <v>367</v>
      </c>
      <c r="G94" s="8" t="str">
        <f>"阜阳师范大学"</f>
        <v>阜阳师范大学</v>
      </c>
      <c r="H94" s="7" t="s">
        <v>87</v>
      </c>
      <c r="I94" s="17">
        <v>74.86</v>
      </c>
    </row>
    <row r="95" s="2" customFormat="1" ht="20" customHeight="1" spans="1:9">
      <c r="A95" s="11"/>
      <c r="B95" s="14"/>
      <c r="C95" s="13" t="s">
        <v>346</v>
      </c>
      <c r="D95" s="7" t="s">
        <v>368</v>
      </c>
      <c r="E95" s="7" t="s">
        <v>369</v>
      </c>
      <c r="F95" s="7" t="s">
        <v>370</v>
      </c>
      <c r="G95" s="8" t="str">
        <f>"淮北师范大学"</f>
        <v>淮北师范大学</v>
      </c>
      <c r="H95" s="7" t="s">
        <v>87</v>
      </c>
      <c r="I95" s="17">
        <v>78.424</v>
      </c>
    </row>
    <row r="96" s="2" customFormat="1" ht="20" customHeight="1" spans="1:9">
      <c r="A96" s="11"/>
      <c r="B96" s="14"/>
      <c r="C96" s="14"/>
      <c r="D96" s="7" t="s">
        <v>368</v>
      </c>
      <c r="E96" s="7" t="s">
        <v>371</v>
      </c>
      <c r="F96" s="7" t="s">
        <v>372</v>
      </c>
      <c r="G96" s="8" t="str">
        <f>"安徽工业大学工商学院"</f>
        <v>安徽工业大学工商学院</v>
      </c>
      <c r="H96" s="7" t="s">
        <v>87</v>
      </c>
      <c r="I96" s="17">
        <v>77.852</v>
      </c>
    </row>
    <row r="97" s="2" customFormat="1" ht="20" customHeight="1" spans="1:9">
      <c r="A97" s="11"/>
      <c r="B97" s="14"/>
      <c r="C97" s="14"/>
      <c r="D97" s="7" t="s">
        <v>368</v>
      </c>
      <c r="E97" s="7" t="s">
        <v>373</v>
      </c>
      <c r="F97" s="7" t="s">
        <v>374</v>
      </c>
      <c r="G97" s="8" t="str">
        <f>"安徽国防科技职业学院"</f>
        <v>安徽国防科技职业学院</v>
      </c>
      <c r="H97" s="7" t="s">
        <v>15</v>
      </c>
      <c r="I97" s="17">
        <v>76.372</v>
      </c>
    </row>
    <row r="98" s="2" customFormat="1" ht="20" customHeight="1" spans="1:9">
      <c r="A98" s="11"/>
      <c r="B98" s="14"/>
      <c r="C98" s="14"/>
      <c r="D98" s="7" t="s">
        <v>368</v>
      </c>
      <c r="E98" s="7" t="s">
        <v>375</v>
      </c>
      <c r="F98" s="7" t="s">
        <v>376</v>
      </c>
      <c r="G98" s="8" t="str">
        <f>"安徽农业大学经济技术学院"</f>
        <v>安徽农业大学经济技术学院</v>
      </c>
      <c r="H98" s="7" t="s">
        <v>87</v>
      </c>
      <c r="I98" s="17">
        <v>76.012</v>
      </c>
    </row>
    <row r="99" s="2" customFormat="1" ht="20" customHeight="1" spans="1:9">
      <c r="A99" s="11"/>
      <c r="B99" s="14"/>
      <c r="C99" s="14"/>
      <c r="D99" s="7" t="s">
        <v>368</v>
      </c>
      <c r="E99" s="7" t="s">
        <v>377</v>
      </c>
      <c r="F99" s="7" t="s">
        <v>378</v>
      </c>
      <c r="G99" s="8" t="str">
        <f>"大连民族大学"</f>
        <v>大连民族大学</v>
      </c>
      <c r="H99" s="7" t="s">
        <v>87</v>
      </c>
      <c r="I99" s="17">
        <v>75.72</v>
      </c>
    </row>
    <row r="100" s="2" customFormat="1" ht="20" customHeight="1" spans="1:9">
      <c r="A100" s="11"/>
      <c r="B100" s="14"/>
      <c r="C100" s="14"/>
      <c r="D100" s="7" t="s">
        <v>368</v>
      </c>
      <c r="E100" s="7" t="s">
        <v>379</v>
      </c>
      <c r="F100" s="7" t="s">
        <v>380</v>
      </c>
      <c r="G100" s="8" t="str">
        <f>"山东交通职业学院"</f>
        <v>山东交通职业学院</v>
      </c>
      <c r="H100" s="7" t="s">
        <v>15</v>
      </c>
      <c r="I100" s="17">
        <v>75.632</v>
      </c>
    </row>
    <row r="101" s="2" customFormat="1" ht="20" customHeight="1" spans="1:9">
      <c r="A101" s="11"/>
      <c r="B101" s="14"/>
      <c r="C101" s="14"/>
      <c r="D101" s="7" t="s">
        <v>368</v>
      </c>
      <c r="E101" s="7" t="s">
        <v>381</v>
      </c>
      <c r="F101" s="7" t="s">
        <v>382</v>
      </c>
      <c r="G101" s="8" t="str">
        <f>"南京邮电大学"</f>
        <v>南京邮电大学</v>
      </c>
      <c r="H101" s="7" t="s">
        <v>87</v>
      </c>
      <c r="I101" s="17">
        <v>75.564</v>
      </c>
    </row>
    <row r="102" s="2" customFormat="1" ht="20" customHeight="1" spans="1:9">
      <c r="A102" s="11"/>
      <c r="B102" s="14"/>
      <c r="C102" s="14"/>
      <c r="D102" s="7" t="s">
        <v>368</v>
      </c>
      <c r="E102" s="7" t="s">
        <v>383</v>
      </c>
      <c r="F102" s="7" t="s">
        <v>384</v>
      </c>
      <c r="G102" s="8" t="str">
        <f>"徽商职业学院"</f>
        <v>徽商职业学院</v>
      </c>
      <c r="H102" s="7" t="s">
        <v>15</v>
      </c>
      <c r="I102" s="17">
        <v>75.556</v>
      </c>
    </row>
    <row r="103" s="2" customFormat="1" ht="20" customHeight="1" spans="1:9">
      <c r="A103" s="11"/>
      <c r="B103" s="14"/>
      <c r="C103" s="14"/>
      <c r="D103" s="7" t="s">
        <v>368</v>
      </c>
      <c r="E103" s="7" t="s">
        <v>385</v>
      </c>
      <c r="F103" s="7" t="s">
        <v>386</v>
      </c>
      <c r="G103" s="8" t="str">
        <f>"周口师范学院"</f>
        <v>周口师范学院</v>
      </c>
      <c r="H103" s="7" t="s">
        <v>15</v>
      </c>
      <c r="I103" s="17">
        <v>75.54</v>
      </c>
    </row>
    <row r="104" s="2" customFormat="1" ht="20" customHeight="1" spans="1:9">
      <c r="A104" s="11"/>
      <c r="B104" s="14"/>
      <c r="C104" s="15"/>
      <c r="D104" s="7" t="s">
        <v>368</v>
      </c>
      <c r="E104" s="8" t="s">
        <v>387</v>
      </c>
      <c r="F104" s="8" t="s">
        <v>388</v>
      </c>
      <c r="G104" s="8" t="str">
        <f>"西南交通大学"</f>
        <v>西南交通大学</v>
      </c>
      <c r="H104" s="7" t="s">
        <v>87</v>
      </c>
      <c r="I104" s="18">
        <v>75.524</v>
      </c>
    </row>
    <row r="105" s="2" customFormat="1" ht="20" customHeight="1" spans="1:9">
      <c r="A105" s="11"/>
      <c r="B105" s="14"/>
      <c r="C105" s="13" t="s">
        <v>346</v>
      </c>
      <c r="D105" s="7" t="s">
        <v>389</v>
      </c>
      <c r="E105" s="7" t="s">
        <v>390</v>
      </c>
      <c r="F105" s="7" t="s">
        <v>391</v>
      </c>
      <c r="G105" s="8" t="str">
        <f>"华北水利水电大学"</f>
        <v>华北水利水电大学</v>
      </c>
      <c r="H105" s="7" t="s">
        <v>87</v>
      </c>
      <c r="I105" s="17">
        <v>77.2</v>
      </c>
    </row>
    <row r="106" s="2" customFormat="1" ht="20" customHeight="1" spans="1:9">
      <c r="A106" s="11"/>
      <c r="B106" s="14"/>
      <c r="C106" s="14"/>
      <c r="D106" s="7" t="s">
        <v>389</v>
      </c>
      <c r="E106" s="7" t="s">
        <v>392</v>
      </c>
      <c r="F106" s="7" t="s">
        <v>393</v>
      </c>
      <c r="G106" s="8" t="str">
        <f>"中国人民解放军电子工程学院"</f>
        <v>中国人民解放军电子工程学院</v>
      </c>
      <c r="H106" s="7" t="s">
        <v>87</v>
      </c>
      <c r="I106" s="17">
        <v>75.952</v>
      </c>
    </row>
    <row r="107" s="2" customFormat="1" ht="20" customHeight="1" spans="1:9">
      <c r="A107" s="11"/>
      <c r="B107" s="14"/>
      <c r="C107" s="14"/>
      <c r="D107" s="7" t="s">
        <v>389</v>
      </c>
      <c r="E107" s="7" t="s">
        <v>394</v>
      </c>
      <c r="F107" s="7" t="s">
        <v>395</v>
      </c>
      <c r="G107" s="8" t="str">
        <f>"北京师范大学珠海分校"</f>
        <v>北京师范大学珠海分校</v>
      </c>
      <c r="H107" s="7" t="s">
        <v>87</v>
      </c>
      <c r="I107" s="17">
        <v>75.052</v>
      </c>
    </row>
    <row r="108" s="2" customFormat="1" ht="20" customHeight="1" spans="1:9">
      <c r="A108" s="11"/>
      <c r="B108" s="14"/>
      <c r="C108" s="14"/>
      <c r="D108" s="7" t="s">
        <v>389</v>
      </c>
      <c r="E108" s="7" t="s">
        <v>396</v>
      </c>
      <c r="F108" s="7" t="s">
        <v>397</v>
      </c>
      <c r="G108" s="8" t="str">
        <f>"山东科技大学"</f>
        <v>山东科技大学</v>
      </c>
      <c r="H108" s="7" t="s">
        <v>87</v>
      </c>
      <c r="I108" s="17">
        <v>74.704</v>
      </c>
    </row>
    <row r="109" s="2" customFormat="1" ht="20" customHeight="1" spans="1:9">
      <c r="A109" s="11"/>
      <c r="B109" s="14"/>
      <c r="C109" s="14"/>
      <c r="D109" s="7" t="s">
        <v>389</v>
      </c>
      <c r="E109" s="7" t="s">
        <v>398</v>
      </c>
      <c r="F109" s="7" t="s">
        <v>399</v>
      </c>
      <c r="G109" s="8" t="str">
        <f>"黄山学院"</f>
        <v>黄山学院</v>
      </c>
      <c r="H109" s="7" t="s">
        <v>87</v>
      </c>
      <c r="I109" s="17">
        <v>74.584</v>
      </c>
    </row>
    <row r="110" s="2" customFormat="1" ht="20" customHeight="1" spans="1:9">
      <c r="A110" s="11"/>
      <c r="B110" s="14"/>
      <c r="C110" s="14"/>
      <c r="D110" s="7" t="s">
        <v>389</v>
      </c>
      <c r="E110" s="7" t="s">
        <v>400</v>
      </c>
      <c r="F110" s="7" t="s">
        <v>401</v>
      </c>
      <c r="G110" s="8" t="str">
        <f>"河南科技大学"</f>
        <v>河南科技大学</v>
      </c>
      <c r="H110" s="7" t="s">
        <v>87</v>
      </c>
      <c r="I110" s="17">
        <v>74.424</v>
      </c>
    </row>
    <row r="111" s="2" customFormat="1" ht="20" customHeight="1" spans="1:9">
      <c r="A111" s="11"/>
      <c r="B111" s="14"/>
      <c r="C111" s="14"/>
      <c r="D111" s="7" t="s">
        <v>389</v>
      </c>
      <c r="E111" s="7" t="s">
        <v>402</v>
      </c>
      <c r="F111" s="7" t="s">
        <v>403</v>
      </c>
      <c r="G111" s="8" t="str">
        <f>"山东交通学院"</f>
        <v>山东交通学院</v>
      </c>
      <c r="H111" s="7" t="s">
        <v>87</v>
      </c>
      <c r="I111" s="17">
        <v>74.024</v>
      </c>
    </row>
    <row r="112" s="2" customFormat="1" ht="20" customHeight="1" spans="1:9">
      <c r="A112" s="11"/>
      <c r="B112" s="14"/>
      <c r="C112" s="14"/>
      <c r="D112" s="7" t="s">
        <v>389</v>
      </c>
      <c r="E112" s="7" t="s">
        <v>404</v>
      </c>
      <c r="F112" s="7" t="s">
        <v>405</v>
      </c>
      <c r="G112" s="12" t="str">
        <f>"国家开放大学"</f>
        <v>国家开放大学</v>
      </c>
      <c r="H112" s="7" t="s">
        <v>87</v>
      </c>
      <c r="I112" s="17">
        <v>74.004</v>
      </c>
    </row>
    <row r="113" s="2" customFormat="1" ht="20" customHeight="1" spans="1:9">
      <c r="A113" s="11"/>
      <c r="B113" s="14"/>
      <c r="C113" s="15"/>
      <c r="D113" s="7" t="s">
        <v>389</v>
      </c>
      <c r="E113" s="7" t="s">
        <v>406</v>
      </c>
      <c r="F113" s="7" t="s">
        <v>407</v>
      </c>
      <c r="G113" s="8" t="str">
        <f>"徽商职业学院"</f>
        <v>徽商职业学院</v>
      </c>
      <c r="H113" s="7" t="s">
        <v>15</v>
      </c>
      <c r="I113" s="17">
        <v>73.66</v>
      </c>
    </row>
    <row r="114" s="2" customFormat="1" ht="20" customHeight="1" spans="1:9">
      <c r="A114" s="11"/>
      <c r="B114" s="14"/>
      <c r="C114" s="13" t="s">
        <v>346</v>
      </c>
      <c r="D114" s="7" t="s">
        <v>408</v>
      </c>
      <c r="E114" s="7" t="s">
        <v>409</v>
      </c>
      <c r="F114" s="7" t="s">
        <v>410</v>
      </c>
      <c r="G114" s="8" t="str">
        <f>"九江学院"</f>
        <v>九江学院</v>
      </c>
      <c r="H114" s="7" t="s">
        <v>87</v>
      </c>
      <c r="I114" s="17">
        <v>77.396</v>
      </c>
    </row>
    <row r="115" s="2" customFormat="1" ht="20" customHeight="1" spans="1:9">
      <c r="A115" s="11"/>
      <c r="B115" s="14"/>
      <c r="C115" s="14"/>
      <c r="D115" s="7" t="s">
        <v>408</v>
      </c>
      <c r="E115" s="7" t="s">
        <v>411</v>
      </c>
      <c r="F115" s="7" t="s">
        <v>412</v>
      </c>
      <c r="G115" s="8" t="str">
        <f>"阜阳师范大学"</f>
        <v>阜阳师范大学</v>
      </c>
      <c r="H115" s="7" t="s">
        <v>87</v>
      </c>
      <c r="I115" s="17">
        <v>76.944</v>
      </c>
    </row>
    <row r="116" s="2" customFormat="1" ht="20" customHeight="1" spans="1:9">
      <c r="A116" s="11"/>
      <c r="B116" s="14"/>
      <c r="C116" s="14"/>
      <c r="D116" s="7" t="s">
        <v>408</v>
      </c>
      <c r="E116" s="7" t="s">
        <v>413</v>
      </c>
      <c r="F116" s="7" t="s">
        <v>414</v>
      </c>
      <c r="G116" s="8" t="str">
        <f>"淮北师范大学"</f>
        <v>淮北师范大学</v>
      </c>
      <c r="H116" s="7" t="s">
        <v>87</v>
      </c>
      <c r="I116" s="17">
        <v>76.104</v>
      </c>
    </row>
    <row r="117" s="2" customFormat="1" ht="20" customHeight="1" spans="1:9">
      <c r="A117" s="11"/>
      <c r="B117" s="14"/>
      <c r="C117" s="14"/>
      <c r="D117" s="7" t="s">
        <v>408</v>
      </c>
      <c r="E117" s="7" t="s">
        <v>415</v>
      </c>
      <c r="F117" s="7" t="s">
        <v>416</v>
      </c>
      <c r="G117" s="8" t="str">
        <f>"天津职业技术师范大学"</f>
        <v>天津职业技术师范大学</v>
      </c>
      <c r="H117" s="7" t="s">
        <v>87</v>
      </c>
      <c r="I117" s="17">
        <v>75.996</v>
      </c>
    </row>
    <row r="118" s="2" customFormat="1" ht="20" customHeight="1" spans="1:9">
      <c r="A118" s="11"/>
      <c r="B118" s="14"/>
      <c r="C118" s="14"/>
      <c r="D118" s="7" t="s">
        <v>408</v>
      </c>
      <c r="E118" s="7" t="s">
        <v>417</v>
      </c>
      <c r="F118" s="7" t="s">
        <v>418</v>
      </c>
      <c r="G118" s="8" t="str">
        <f>"马鞍山学院"</f>
        <v>马鞍山学院</v>
      </c>
      <c r="H118" s="7" t="s">
        <v>87</v>
      </c>
      <c r="I118" s="17">
        <v>75.696</v>
      </c>
    </row>
    <row r="119" s="2" customFormat="1" ht="20" customHeight="1" spans="1:9">
      <c r="A119" s="11"/>
      <c r="B119" s="14"/>
      <c r="C119" s="14"/>
      <c r="D119" s="7" t="s">
        <v>408</v>
      </c>
      <c r="E119" s="7" t="s">
        <v>419</v>
      </c>
      <c r="F119" s="7" t="s">
        <v>420</v>
      </c>
      <c r="G119" s="8" t="str">
        <f>"安徽科技学院"</f>
        <v>安徽科技学院</v>
      </c>
      <c r="H119" s="7" t="s">
        <v>87</v>
      </c>
      <c r="I119" s="17">
        <v>75.26</v>
      </c>
    </row>
    <row r="120" s="2" customFormat="1" ht="20" customHeight="1" spans="1:9">
      <c r="A120" s="11"/>
      <c r="B120" s="14"/>
      <c r="C120" s="14"/>
      <c r="D120" s="7" t="s">
        <v>408</v>
      </c>
      <c r="E120" s="7" t="s">
        <v>421</v>
      </c>
      <c r="F120" s="7" t="s">
        <v>422</v>
      </c>
      <c r="G120" s="8" t="str">
        <f>"南京晓庄学院"</f>
        <v>南京晓庄学院</v>
      </c>
      <c r="H120" s="7" t="s">
        <v>87</v>
      </c>
      <c r="I120" s="17">
        <v>75.108</v>
      </c>
    </row>
    <row r="121" s="2" customFormat="1" ht="20" customHeight="1" spans="1:9">
      <c r="A121" s="11"/>
      <c r="B121" s="14"/>
      <c r="C121" s="14"/>
      <c r="D121" s="7" t="s">
        <v>408</v>
      </c>
      <c r="E121" s="7" t="s">
        <v>423</v>
      </c>
      <c r="F121" s="7" t="s">
        <v>424</v>
      </c>
      <c r="G121" s="8" t="str">
        <f>"南昌大学科学技术学院"</f>
        <v>南昌大学科学技术学院</v>
      </c>
      <c r="H121" s="7" t="s">
        <v>87</v>
      </c>
      <c r="I121" s="17">
        <v>74.776</v>
      </c>
    </row>
    <row r="122" s="2" customFormat="1" ht="20" customHeight="1" spans="1:9">
      <c r="A122" s="11"/>
      <c r="B122" s="14"/>
      <c r="C122" s="14"/>
      <c r="D122" s="7" t="s">
        <v>408</v>
      </c>
      <c r="E122" s="7" t="s">
        <v>425</v>
      </c>
      <c r="F122" s="7" t="s">
        <v>426</v>
      </c>
      <c r="G122" s="8" t="str">
        <f>"宁夏理工学院"</f>
        <v>宁夏理工学院</v>
      </c>
      <c r="H122" s="7" t="s">
        <v>87</v>
      </c>
      <c r="I122" s="17">
        <v>74.696</v>
      </c>
    </row>
    <row r="123" s="2" customFormat="1" ht="20" customHeight="1" spans="1:9">
      <c r="A123" s="11"/>
      <c r="B123" s="14"/>
      <c r="C123" s="14"/>
      <c r="D123" s="7" t="s">
        <v>408</v>
      </c>
      <c r="E123" s="7" t="s">
        <v>427</v>
      </c>
      <c r="F123" s="7" t="s">
        <v>428</v>
      </c>
      <c r="G123" s="8" t="str">
        <f>"西安财经大学"</f>
        <v>西安财经大学</v>
      </c>
      <c r="H123" s="7" t="s">
        <v>87</v>
      </c>
      <c r="I123" s="17">
        <v>74.484</v>
      </c>
    </row>
    <row r="124" s="2" customFormat="1" ht="20" customHeight="1" spans="1:9">
      <c r="A124" s="11"/>
      <c r="B124" s="14"/>
      <c r="C124" s="14"/>
      <c r="D124" s="7" t="s">
        <v>408</v>
      </c>
      <c r="E124" s="7" t="s">
        <v>429</v>
      </c>
      <c r="F124" s="7" t="s">
        <v>430</v>
      </c>
      <c r="G124" s="8" t="str">
        <f>"安徽工程大学"</f>
        <v>安徽工程大学</v>
      </c>
      <c r="H124" s="7" t="s">
        <v>87</v>
      </c>
      <c r="I124" s="17">
        <v>74.348</v>
      </c>
    </row>
    <row r="125" ht="21" customHeight="1" spans="1:9">
      <c r="A125" s="10"/>
      <c r="B125" s="15"/>
      <c r="C125" s="15"/>
      <c r="D125" s="7" t="s">
        <v>408</v>
      </c>
      <c r="E125" s="8" t="s">
        <v>431</v>
      </c>
      <c r="F125" s="8" t="s">
        <v>432</v>
      </c>
      <c r="G125" s="8" t="str">
        <f>"河南大学民生学院"</f>
        <v>河南大学民生学院</v>
      </c>
      <c r="H125" s="7" t="s">
        <v>87</v>
      </c>
      <c r="I125" s="18">
        <v>74.324</v>
      </c>
    </row>
  </sheetData>
  <sortState ref="A61:I68">
    <sortCondition ref="I171:I173" descending="1"/>
  </sortState>
  <mergeCells count="52">
    <mergeCell ref="A1:I1"/>
    <mergeCell ref="A4:A5"/>
    <mergeCell ref="A6:A7"/>
    <mergeCell ref="A9:A12"/>
    <mergeCell ref="A13:A14"/>
    <mergeCell ref="A15:A17"/>
    <mergeCell ref="A18:A20"/>
    <mergeCell ref="A21:A22"/>
    <mergeCell ref="A23:A25"/>
    <mergeCell ref="A26:A28"/>
    <mergeCell ref="A29:A30"/>
    <mergeCell ref="A31:A33"/>
    <mergeCell ref="A34:A36"/>
    <mergeCell ref="A37:A39"/>
    <mergeCell ref="A40:A43"/>
    <mergeCell ref="A44:A47"/>
    <mergeCell ref="A48:A50"/>
    <mergeCell ref="A51:A54"/>
    <mergeCell ref="A55:A60"/>
    <mergeCell ref="A61:A68"/>
    <mergeCell ref="A69:A76"/>
    <mergeCell ref="A77:A84"/>
    <mergeCell ref="A85:A125"/>
    <mergeCell ref="B4:B5"/>
    <mergeCell ref="B6:B7"/>
    <mergeCell ref="B9:B12"/>
    <mergeCell ref="B13:B14"/>
    <mergeCell ref="B15:B17"/>
    <mergeCell ref="B18:B20"/>
    <mergeCell ref="B21:B22"/>
    <mergeCell ref="B23:B25"/>
    <mergeCell ref="B26:B28"/>
    <mergeCell ref="B29:B30"/>
    <mergeCell ref="B31:B33"/>
    <mergeCell ref="B34:B36"/>
    <mergeCell ref="B37:B39"/>
    <mergeCell ref="B40:B43"/>
    <mergeCell ref="B44:B47"/>
    <mergeCell ref="B48:B50"/>
    <mergeCell ref="B51:B54"/>
    <mergeCell ref="B55:B60"/>
    <mergeCell ref="B61:B68"/>
    <mergeCell ref="B69:B76"/>
    <mergeCell ref="B77:B84"/>
    <mergeCell ref="B85:B125"/>
    <mergeCell ref="C61:C68"/>
    <mergeCell ref="C69:C76"/>
    <mergeCell ref="C77:C84"/>
    <mergeCell ref="C85:C94"/>
    <mergeCell ref="C95:C104"/>
    <mergeCell ref="C105:C113"/>
    <mergeCell ref="C114:C125"/>
  </mergeCells>
  <pageMargins left="0.590277777777778" right="0.393055555555556" top="0.393055555555556" bottom="0.393055555555556" header="0.196527777777778" footer="0.196527777777778"/>
  <pageSetup paperSize="9" scale="8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</dc:creator>
  <cp:lastModifiedBy>Lily</cp:lastModifiedBy>
  <dcterms:created xsi:type="dcterms:W3CDTF">2023-09-11T05:18:00Z</dcterms:created>
  <dcterms:modified xsi:type="dcterms:W3CDTF">2023-11-17T07:31:46Z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D728057BC70640CD8D747B94B6C7CE36_13</vt:lpwstr>
  </property>
  <property fmtid="{D5CDD505-2E9C-101B-9397-08002B2CF9AE}" pid="3" name="KSOProductBuildVer">
    <vt:lpwstr>2052-12.1.0.15374</vt:lpwstr>
  </property>
</Properties>
</file>