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80" activeTab="2"/>
  </bookViews>
  <sheets>
    <sheet name="第一组" sheetId="1" r:id="rId1"/>
    <sheet name="第二组" sheetId="2" r:id="rId2"/>
    <sheet name="第三组" sheetId="3" r:id="rId3"/>
  </sheets>
  <definedNames>
    <definedName name="_xlnm.Print_Titles" localSheetId="1">'第二组'!$3:$4</definedName>
    <definedName name="_xlnm.Print_Titles" localSheetId="2">'第三组'!$3:$4</definedName>
    <definedName name="_xlnm.Print_Titles" localSheetId="0">'第一组'!$3:$4</definedName>
  </definedNames>
  <calcPr fullCalcOnLoad="1"/>
</workbook>
</file>

<file path=xl/sharedStrings.xml><?xml version="1.0" encoding="utf-8"?>
<sst xmlns="http://schemas.openxmlformats.org/spreadsheetml/2006/main" count="133" uniqueCount="87">
  <si>
    <t>重庆市大渡口区教育事业单位2023年赴外公开招聘2024届优秀高校毕业生笔试、面试和总成绩公布表
（第一组）</t>
  </si>
  <si>
    <r>
      <t xml:space="preserve">        </t>
    </r>
    <r>
      <rPr>
        <sz val="12"/>
        <rFont val="方正仿宋_GBK"/>
        <family val="4"/>
      </rPr>
      <t>根据《重庆市大渡口区教育事业单位</t>
    </r>
    <r>
      <rPr>
        <sz val="12"/>
        <rFont val="Times New Roman"/>
        <family val="1"/>
      </rPr>
      <t>2023</t>
    </r>
    <r>
      <rPr>
        <sz val="12"/>
        <rFont val="方正仿宋_GBK"/>
        <family val="4"/>
      </rPr>
      <t>年赴外公开招聘</t>
    </r>
    <r>
      <rPr>
        <sz val="12"/>
        <rFont val="Times New Roman"/>
        <family val="1"/>
      </rPr>
      <t>2024</t>
    </r>
    <r>
      <rPr>
        <sz val="12"/>
        <rFont val="方正仿宋_GBK"/>
        <family val="4"/>
      </rPr>
      <t>届优秀高校毕业生公告》规定，组织开展了笔试、面试工作，并认真履行监督职责。现将</t>
    </r>
    <r>
      <rPr>
        <u val="single"/>
        <sz val="12"/>
        <color indexed="10"/>
        <rFont val="Times New Roman"/>
        <family val="1"/>
      </rPr>
      <t>23</t>
    </r>
    <r>
      <rPr>
        <sz val="12"/>
        <rFont val="方正仿宋_GBK"/>
        <family val="4"/>
      </rPr>
      <t>名面试人员的各项成绩公布如下：</t>
    </r>
  </si>
  <si>
    <t>招聘单位</t>
  </si>
  <si>
    <t>招聘岗位</t>
  </si>
  <si>
    <t>姓名</t>
  </si>
  <si>
    <t>笔试成绩</t>
  </si>
  <si>
    <t>面试成绩</t>
  </si>
  <si>
    <r>
      <rPr>
        <sz val="11"/>
        <color indexed="8"/>
        <rFont val="方正黑体_GBK"/>
        <family val="4"/>
      </rPr>
      <t>总成绩</t>
    </r>
  </si>
  <si>
    <t>按岗位排序</t>
  </si>
  <si>
    <t>《职业能力倾向测验》成绩</t>
  </si>
  <si>
    <t>折算成绩</t>
  </si>
  <si>
    <t>专业技能测试成绩</t>
  </si>
  <si>
    <t>综合面试
成绩</t>
  </si>
  <si>
    <t>重庆市第三十七中学校</t>
  </si>
  <si>
    <t>语文教师</t>
  </si>
  <si>
    <t>邓辉</t>
  </si>
  <si>
    <t>范玉媛</t>
  </si>
  <si>
    <t>符腾予</t>
  </si>
  <si>
    <t>王茜</t>
  </si>
  <si>
    <t>张诗悦</t>
  </si>
  <si>
    <t>重庆市茄子溪中学</t>
  </si>
  <si>
    <t>田秀琴</t>
  </si>
  <si>
    <t>雷燕明</t>
  </si>
  <si>
    <t>罗丹</t>
  </si>
  <si>
    <t>李战宇</t>
  </si>
  <si>
    <t>肖婷</t>
  </si>
  <si>
    <t>重庆市大渡口区育才小学</t>
  </si>
  <si>
    <t>周杰</t>
  </si>
  <si>
    <t>李欣雨</t>
  </si>
  <si>
    <t>张静</t>
  </si>
  <si>
    <t>谭婷婷</t>
  </si>
  <si>
    <t>徐欢欢</t>
  </si>
  <si>
    <t>江慧</t>
  </si>
  <si>
    <t>周利佳</t>
  </si>
  <si>
    <t>重庆市大渡口区实验小学</t>
  </si>
  <si>
    <t>陈纯</t>
  </si>
  <si>
    <t>朱俊竹</t>
  </si>
  <si>
    <t>程韩</t>
  </si>
  <si>
    <t>王雪</t>
  </si>
  <si>
    <t>重庆市大渡口区钰鑫小学校</t>
  </si>
  <si>
    <t>宋铭</t>
  </si>
  <si>
    <t>彭小梅</t>
  </si>
  <si>
    <r>
      <t>备注：</t>
    </r>
    <r>
      <rPr>
        <sz val="11"/>
        <rFont val="Times New Roman"/>
        <family val="1"/>
      </rPr>
      <t xml:space="preserve">
        1.</t>
    </r>
    <r>
      <rPr>
        <sz val="11"/>
        <rFont val="方正仿宋_GBK"/>
        <family val="4"/>
      </rPr>
      <t>考试考核总成绩计算：（</t>
    </r>
    <r>
      <rPr>
        <sz val="11"/>
        <rFont val="Times New Roman"/>
        <family val="1"/>
      </rPr>
      <t>1</t>
    </r>
    <r>
      <rPr>
        <sz val="11"/>
        <rFont val="方正仿宋_GBK"/>
        <family val="4"/>
      </rPr>
      <t>）组织笔试的岗位：考试考核总成绩</t>
    </r>
    <r>
      <rPr>
        <sz val="11"/>
        <rFont val="Times New Roman"/>
        <family val="1"/>
      </rPr>
      <t>=</t>
    </r>
    <r>
      <rPr>
        <sz val="11"/>
        <rFont val="方正仿宋_GBK"/>
        <family val="4"/>
      </rPr>
      <t>《职业能力倾向测验》成绩</t>
    </r>
    <r>
      <rPr>
        <sz val="11"/>
        <rFont val="Times New Roman"/>
        <family val="1"/>
      </rPr>
      <t>×2÷3×50%+</t>
    </r>
    <r>
      <rPr>
        <sz val="11"/>
        <rFont val="方正仿宋_GBK"/>
        <family val="4"/>
      </rPr>
      <t>专业技能测试成绩</t>
    </r>
    <r>
      <rPr>
        <sz val="11"/>
        <rFont val="Times New Roman"/>
        <family val="1"/>
      </rPr>
      <t>×30%+</t>
    </r>
    <r>
      <rPr>
        <sz val="11"/>
        <rFont val="方正仿宋_GBK"/>
        <family val="4"/>
      </rPr>
      <t>综合面试成绩</t>
    </r>
    <r>
      <rPr>
        <sz val="11"/>
        <rFont val="Times New Roman"/>
        <family val="1"/>
      </rPr>
      <t>×20%</t>
    </r>
    <r>
      <rPr>
        <sz val="11"/>
        <rFont val="方正仿宋_GBK"/>
        <family val="4"/>
      </rPr>
      <t>；（</t>
    </r>
    <r>
      <rPr>
        <sz val="11"/>
        <rFont val="Times New Roman"/>
        <family val="1"/>
      </rPr>
      <t>2</t>
    </r>
    <r>
      <rPr>
        <sz val="11"/>
        <rFont val="方正仿宋_GBK"/>
        <family val="4"/>
      </rPr>
      <t>）不组织笔试的岗位：考试考核总成绩</t>
    </r>
    <r>
      <rPr>
        <sz val="11"/>
        <rFont val="Times New Roman"/>
        <family val="1"/>
      </rPr>
      <t>=</t>
    </r>
    <r>
      <rPr>
        <sz val="11"/>
        <rFont val="方正仿宋_GBK"/>
        <family val="4"/>
      </rPr>
      <t>专业技能测试成绩</t>
    </r>
    <r>
      <rPr>
        <sz val="11"/>
        <rFont val="Times New Roman"/>
        <family val="1"/>
      </rPr>
      <t>×60%+</t>
    </r>
    <r>
      <rPr>
        <sz val="11"/>
        <rFont val="方正仿宋_GBK"/>
        <family val="4"/>
      </rPr>
      <t>综合面试成绩</t>
    </r>
    <r>
      <rPr>
        <sz val="11"/>
        <rFont val="Times New Roman"/>
        <family val="1"/>
      </rPr>
      <t>×40%</t>
    </r>
    <r>
      <rPr>
        <sz val="11"/>
        <rFont val="方正仿宋_GBK"/>
        <family val="4"/>
      </rPr>
      <t>。总成绩采取百分制计算，四舍五入后精确到小数点后两位数；</t>
    </r>
    <r>
      <rPr>
        <sz val="11"/>
        <rFont val="Times New Roman"/>
        <family val="1"/>
      </rPr>
      <t xml:space="preserve">
        2.</t>
    </r>
    <r>
      <rPr>
        <sz val="11"/>
        <rFont val="方正仿宋_GBK"/>
        <family val="4"/>
      </rPr>
      <t>凡在进入面试任一环节中属放宽开考比例的面试人员，其任一项面试成绩不得低于</t>
    </r>
    <r>
      <rPr>
        <sz val="11"/>
        <rFont val="Times New Roman"/>
        <family val="1"/>
      </rPr>
      <t>70</t>
    </r>
    <r>
      <rPr>
        <sz val="11"/>
        <rFont val="方正仿宋_GBK"/>
        <family val="4"/>
      </rPr>
      <t>分，方可进入后续环节；</t>
    </r>
    <r>
      <rPr>
        <sz val="11"/>
        <rFont val="Times New Roman"/>
        <family val="1"/>
      </rPr>
      <t xml:space="preserve">
        3.</t>
    </r>
    <r>
      <rPr>
        <sz val="11"/>
        <rFont val="方正仿宋_GBK"/>
        <family val="4"/>
      </rPr>
      <t>根据招聘岗位和招聘名额，按报考该岗位考生的考试考核总成绩从高分到低分依次等额确定拟签约人选。若总成绩出现并列时，则依次按《职业能力倾向测验》笔试成绩、专业技能测试成绩、综合面试成绩、学历（学位）高者优先确定拟签约人选。如仍相同，则组织加试，以加试成绩高者优先，加试方式由大渡口区人力社保局商招聘单位主管部门确定。</t>
    </r>
  </si>
  <si>
    <t>重庆市大渡口区教育事业单位2023年赴外公开招聘2024届优秀高校毕业生笔试、面试和总成绩公布表
（第二组）</t>
  </si>
  <si>
    <r>
      <t xml:space="preserve">        </t>
    </r>
    <r>
      <rPr>
        <sz val="12"/>
        <rFont val="方正仿宋_GBK"/>
        <family val="4"/>
      </rPr>
      <t>根据《重庆市大渡口区教育事业单位</t>
    </r>
    <r>
      <rPr>
        <sz val="12"/>
        <rFont val="Times New Roman"/>
        <family val="1"/>
      </rPr>
      <t>2023</t>
    </r>
    <r>
      <rPr>
        <sz val="12"/>
        <rFont val="方正仿宋_GBK"/>
        <family val="4"/>
      </rPr>
      <t>年赴外公开招聘</t>
    </r>
    <r>
      <rPr>
        <sz val="12"/>
        <rFont val="Times New Roman"/>
        <family val="1"/>
      </rPr>
      <t>2024</t>
    </r>
    <r>
      <rPr>
        <sz val="12"/>
        <rFont val="方正仿宋_GBK"/>
        <family val="4"/>
      </rPr>
      <t>届优秀高校毕业生公告》规定，组织开展了笔试、面试工作，并认真履行监督职责。现将</t>
    </r>
    <r>
      <rPr>
        <u val="single"/>
        <sz val="12"/>
        <color indexed="10"/>
        <rFont val="Times New Roman"/>
        <family val="1"/>
      </rPr>
      <t>17</t>
    </r>
    <r>
      <rPr>
        <sz val="12"/>
        <rFont val="方正仿宋_GBK"/>
        <family val="4"/>
      </rPr>
      <t>名面试人员的各项成绩公布如下：</t>
    </r>
  </si>
  <si>
    <t>数学教师</t>
  </si>
  <si>
    <t>周兴</t>
  </si>
  <si>
    <t>刘俊凤</t>
  </si>
  <si>
    <t>赵静</t>
  </si>
  <si>
    <t>张宇歌</t>
  </si>
  <si>
    <t>重庆市第九十五初级中学校</t>
  </si>
  <si>
    <t>张凤玲</t>
  </si>
  <si>
    <t>杨玉婷</t>
  </si>
  <si>
    <t>游颖</t>
  </si>
  <si>
    <t>雷瑶</t>
  </si>
  <si>
    <t>袁江青</t>
  </si>
  <si>
    <t>梁宇涵</t>
  </si>
  <si>
    <t>安鸿宇</t>
  </si>
  <si>
    <t>信息技术教师</t>
  </si>
  <si>
    <t>王红燕</t>
  </si>
  <si>
    <t>刘明月</t>
  </si>
  <si>
    <t>向雪琳</t>
  </si>
  <si>
    <t>孙美琪</t>
  </si>
  <si>
    <t>陈星霖</t>
  </si>
  <si>
    <t>陈怡</t>
  </si>
  <si>
    <t>重庆市大渡口区教育事业单位2023年赴外公开招聘2024届优秀高校毕业生笔试、面试和总成绩公布表
（第三组）</t>
  </si>
  <si>
    <r>
      <t xml:space="preserve">        </t>
    </r>
    <r>
      <rPr>
        <sz val="12"/>
        <rFont val="方正仿宋_GBK"/>
        <family val="4"/>
      </rPr>
      <t>根据《重庆市大渡口区教育事业单位</t>
    </r>
    <r>
      <rPr>
        <sz val="12"/>
        <rFont val="Times New Roman"/>
        <family val="1"/>
      </rPr>
      <t>2023</t>
    </r>
    <r>
      <rPr>
        <sz val="12"/>
        <rFont val="方正仿宋_GBK"/>
        <family val="4"/>
      </rPr>
      <t>年赴外公开招聘</t>
    </r>
    <r>
      <rPr>
        <sz val="12"/>
        <rFont val="Times New Roman"/>
        <family val="1"/>
      </rPr>
      <t>2024</t>
    </r>
    <r>
      <rPr>
        <sz val="12"/>
        <rFont val="方正仿宋_GBK"/>
        <family val="4"/>
      </rPr>
      <t>届优秀高校毕业生公告》规定，组织开展了笔试、面试工作，并认真履行监督职责。现将</t>
    </r>
    <r>
      <rPr>
        <u val="single"/>
        <sz val="12"/>
        <color indexed="10"/>
        <rFont val="Times New Roman"/>
        <family val="1"/>
      </rPr>
      <t>15</t>
    </r>
    <r>
      <rPr>
        <sz val="12"/>
        <rFont val="方正仿宋_GBK"/>
        <family val="4"/>
      </rPr>
      <t>名面试人员的各项成绩公布如下：</t>
    </r>
  </si>
  <si>
    <t>生物教师</t>
  </si>
  <si>
    <t>王丹</t>
  </si>
  <si>
    <t>张望</t>
  </si>
  <si>
    <t>吴佳峰</t>
  </si>
  <si>
    <t>化学教师</t>
  </si>
  <si>
    <t>高源</t>
  </si>
  <si>
    <t>谭云灿</t>
  </si>
  <si>
    <t>刘晶</t>
  </si>
  <si>
    <t>英语教师</t>
  </si>
  <si>
    <t>张玉子</t>
  </si>
  <si>
    <t>李欣妍</t>
  </si>
  <si>
    <t>李敏</t>
  </si>
  <si>
    <t>陈漪昀</t>
  </si>
  <si>
    <t>何韦唯</t>
  </si>
  <si>
    <t>张渝敏</t>
  </si>
  <si>
    <t>重庆市商务学校</t>
  </si>
  <si>
    <t>顾秋韵</t>
  </si>
  <si>
    <t>王梦诗</t>
  </si>
  <si>
    <t>张丽</t>
  </si>
  <si>
    <t>缺考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</si>
</sst>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 numFmtId="179" formatCode="0.00;[Red]0.00"/>
  </numFmts>
  <fonts count="57">
    <font>
      <sz val="11"/>
      <color theme="1"/>
      <name val="Calibri"/>
      <family val="0"/>
    </font>
    <font>
      <sz val="11"/>
      <name val="宋体"/>
      <family val="0"/>
    </font>
    <font>
      <sz val="11"/>
      <color indexed="8"/>
      <name val="Times New Roman"/>
      <family val="1"/>
    </font>
    <font>
      <sz val="11"/>
      <color indexed="8"/>
      <name val="方正黑体_GBK"/>
      <family val="4"/>
    </font>
    <font>
      <sz val="14"/>
      <color indexed="8"/>
      <name val="方正小标宋_GBK"/>
      <family val="4"/>
    </font>
    <font>
      <sz val="12"/>
      <name val="Times New Roman"/>
      <family val="1"/>
    </font>
    <font>
      <sz val="12"/>
      <name val="方正仿宋_GBK"/>
      <family val="4"/>
    </font>
    <font>
      <sz val="12"/>
      <color indexed="8"/>
      <name val="Times New Roman"/>
      <family val="1"/>
    </font>
    <font>
      <sz val="12"/>
      <color indexed="8"/>
      <name val="方正仿宋_GBK"/>
      <family val="4"/>
    </font>
    <font>
      <sz val="11"/>
      <name val="方正仿宋_GBK"/>
      <family val="4"/>
    </font>
    <font>
      <sz val="11"/>
      <name val="Times New Roman"/>
      <family val="1"/>
    </font>
    <font>
      <sz val="12"/>
      <name val="宋体"/>
      <family val="0"/>
    </font>
    <font>
      <sz val="11"/>
      <color indexed="9"/>
      <name val="宋体"/>
      <family val="0"/>
    </font>
    <font>
      <sz val="11"/>
      <color indexed="16"/>
      <name val="宋体"/>
      <family val="0"/>
    </font>
    <font>
      <b/>
      <sz val="11"/>
      <color indexed="62"/>
      <name val="宋体"/>
      <family val="0"/>
    </font>
    <font>
      <sz val="11"/>
      <color indexed="17"/>
      <name val="宋体"/>
      <family val="0"/>
    </font>
    <font>
      <b/>
      <sz val="18"/>
      <color indexed="62"/>
      <name val="宋体"/>
      <family val="0"/>
    </font>
    <font>
      <sz val="11"/>
      <color indexed="53"/>
      <name val="宋体"/>
      <family val="0"/>
    </font>
    <font>
      <b/>
      <sz val="11"/>
      <color indexed="9"/>
      <name val="宋体"/>
      <family val="0"/>
    </font>
    <font>
      <b/>
      <sz val="11"/>
      <color indexed="63"/>
      <name val="宋体"/>
      <family val="0"/>
    </font>
    <font>
      <b/>
      <sz val="13"/>
      <color indexed="62"/>
      <name val="宋体"/>
      <family val="0"/>
    </font>
    <font>
      <b/>
      <sz val="11"/>
      <color indexed="8"/>
      <name val="宋体"/>
      <family val="0"/>
    </font>
    <font>
      <i/>
      <sz val="11"/>
      <color indexed="23"/>
      <name val="宋体"/>
      <family val="0"/>
    </font>
    <font>
      <sz val="11"/>
      <color indexed="8"/>
      <name val="宋体"/>
      <family val="0"/>
    </font>
    <font>
      <b/>
      <sz val="11"/>
      <color indexed="53"/>
      <name val="宋体"/>
      <family val="0"/>
    </font>
    <font>
      <sz val="11"/>
      <color indexed="10"/>
      <name val="宋体"/>
      <family val="0"/>
    </font>
    <font>
      <sz val="11"/>
      <color indexed="19"/>
      <name val="宋体"/>
      <family val="0"/>
    </font>
    <font>
      <b/>
      <sz val="15"/>
      <color indexed="62"/>
      <name val="宋体"/>
      <family val="0"/>
    </font>
    <font>
      <u val="single"/>
      <sz val="11"/>
      <color indexed="20"/>
      <name val="宋体"/>
      <family val="0"/>
    </font>
    <font>
      <u val="single"/>
      <sz val="11"/>
      <color indexed="12"/>
      <name val="宋体"/>
      <family val="0"/>
    </font>
    <font>
      <sz val="10"/>
      <name val="Arial"/>
      <family val="2"/>
    </font>
    <font>
      <sz val="11"/>
      <color indexed="62"/>
      <name val="宋体"/>
      <family val="0"/>
    </font>
    <font>
      <u val="single"/>
      <sz val="12"/>
      <color indexed="10"/>
      <name val="Times New Roman"/>
      <family val="1"/>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1"/>
      <color theme="1"/>
      <name val="Times New Roman"/>
      <family val="1"/>
    </font>
    <font>
      <sz val="11"/>
      <color theme="1"/>
      <name val="方正黑体_GBK"/>
      <family val="4"/>
    </font>
    <font>
      <sz val="14"/>
      <color theme="1"/>
      <name val="方正小标宋_GBK"/>
      <family val="4"/>
    </font>
    <font>
      <sz val="12"/>
      <color theme="1"/>
      <name val="Times New Roman"/>
      <family val="1"/>
    </font>
    <font>
      <sz val="11"/>
      <color rgb="FF000000"/>
      <name val="方正黑体_GBK"/>
      <family val="4"/>
    </font>
    <font>
      <sz val="12"/>
      <color theme="1"/>
      <name val="方正仿宋_GBK"/>
      <family val="4"/>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style="thin"/>
      <top/>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33"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3" fillId="7" borderId="0" applyNumberFormat="0" applyBorder="0" applyAlignment="0" applyProtection="0"/>
    <xf numFmtId="0" fontId="0"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33" fillId="9" borderId="0" applyNumberFormat="0" applyBorder="0" applyAlignment="0" applyProtection="0"/>
    <xf numFmtId="0" fontId="38" fillId="0" borderId="0" applyNumberFormat="0" applyFill="0" applyBorder="0" applyAlignment="0" applyProtection="0"/>
    <xf numFmtId="0" fontId="0" fillId="10" borderId="0" applyNumberFormat="0" applyBorder="0" applyAlignment="0" applyProtection="0"/>
    <xf numFmtId="0" fontId="11" fillId="0" borderId="0">
      <alignment/>
      <protection/>
    </xf>
    <xf numFmtId="0" fontId="33" fillId="11" borderId="0" applyNumberFormat="0" applyBorder="0" applyAlignment="0" applyProtection="0"/>
    <xf numFmtId="0" fontId="39" fillId="0" borderId="4" applyNumberFormat="0" applyFill="0" applyAlignment="0" applyProtection="0"/>
    <xf numFmtId="0" fontId="40"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1" fillId="14" borderId="5"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0" fillId="16" borderId="0" applyNumberFormat="0" applyBorder="0" applyAlignment="0" applyProtection="0"/>
    <xf numFmtId="0" fontId="30" fillId="0" borderId="0">
      <alignment/>
      <protection/>
    </xf>
    <xf numFmtId="0" fontId="0" fillId="0" borderId="0">
      <alignment vertical="center"/>
      <protection/>
    </xf>
    <xf numFmtId="0" fontId="33" fillId="17" borderId="0" applyNumberFormat="0" applyBorder="0" applyAlignment="0" applyProtection="0"/>
    <xf numFmtId="0" fontId="43" fillId="18" borderId="5" applyNumberFormat="0" applyAlignment="0" applyProtection="0"/>
    <xf numFmtId="0" fontId="44" fillId="14" borderId="6" applyNumberFormat="0" applyAlignment="0" applyProtection="0"/>
    <xf numFmtId="0" fontId="45" fillId="19" borderId="7" applyNumberFormat="0" applyAlignment="0" applyProtection="0"/>
    <xf numFmtId="0" fontId="0" fillId="0" borderId="0">
      <alignment vertical="center"/>
      <protection/>
    </xf>
    <xf numFmtId="0" fontId="46" fillId="0" borderId="8" applyNumberFormat="0" applyFill="0" applyAlignment="0" applyProtection="0"/>
    <xf numFmtId="0" fontId="33" fillId="20" borderId="0" applyNumberFormat="0" applyBorder="0" applyAlignment="0" applyProtection="0"/>
    <xf numFmtId="0" fontId="0" fillId="0" borderId="0">
      <alignment vertical="center"/>
      <protection/>
    </xf>
    <xf numFmtId="0" fontId="33" fillId="21" borderId="0" applyNumberFormat="0" applyBorder="0" applyAlignment="0" applyProtection="0"/>
    <xf numFmtId="0" fontId="0" fillId="22" borderId="9"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33" fillId="28" borderId="0" applyNumberFormat="0" applyBorder="0" applyAlignment="0" applyProtection="0"/>
    <xf numFmtId="0" fontId="0" fillId="29" borderId="0" applyNumberFormat="0" applyBorder="0" applyAlignment="0" applyProtection="0"/>
    <xf numFmtId="0" fontId="11" fillId="0" borderId="0">
      <alignment/>
      <protection/>
    </xf>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57">
    <xf numFmtId="0" fontId="0" fillId="0" borderId="0" xfId="0" applyFont="1" applyAlignment="1">
      <alignment vertical="center"/>
    </xf>
    <xf numFmtId="0" fontId="0" fillId="0" borderId="0" xfId="0" applyFill="1" applyAlignment="1">
      <alignment horizontal="center" vertical="center"/>
    </xf>
    <xf numFmtId="0" fontId="51" fillId="0" borderId="0" xfId="0" applyFont="1" applyFill="1" applyAlignment="1">
      <alignment horizontal="center" vertical="center"/>
    </xf>
    <xf numFmtId="0" fontId="52" fillId="0" borderId="0" xfId="0" applyFont="1" applyFill="1" applyBorder="1" applyAlignment="1">
      <alignment horizontal="center" vertical="center"/>
    </xf>
    <xf numFmtId="0" fontId="51" fillId="0" borderId="0" xfId="0" applyFont="1" applyFill="1" applyAlignment="1">
      <alignment vertical="center"/>
    </xf>
    <xf numFmtId="0" fontId="0" fillId="0" borderId="0" xfId="0" applyFill="1" applyAlignment="1">
      <alignment vertical="center"/>
    </xf>
    <xf numFmtId="0" fontId="0" fillId="33" borderId="0" xfId="0" applyFill="1" applyAlignment="1">
      <alignment vertical="center"/>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0" fontId="51" fillId="0" borderId="0" xfId="0" applyFont="1" applyFill="1" applyBorder="1" applyAlignment="1">
      <alignment horizontal="center" vertical="center" wrapText="1"/>
    </xf>
    <xf numFmtId="177" fontId="53" fillId="0" borderId="0" xfId="0" applyNumberFormat="1" applyFont="1" applyFill="1" applyAlignment="1">
      <alignment horizontal="center" vertical="center" wrapText="1"/>
    </xf>
    <xf numFmtId="0" fontId="5" fillId="0" borderId="10" xfId="0" applyFont="1" applyFill="1" applyBorder="1" applyAlignment="1">
      <alignment horizontal="left" vertical="center" wrapText="1"/>
    </xf>
    <xf numFmtId="0" fontId="3" fillId="0" borderId="11" xfId="47" applyFont="1" applyFill="1" applyBorder="1" applyAlignment="1">
      <alignment horizontal="center" vertical="center" wrapText="1"/>
      <protection/>
    </xf>
    <xf numFmtId="0" fontId="52" fillId="0" borderId="11" xfId="0" applyFont="1" applyFill="1" applyBorder="1" applyAlignment="1">
      <alignment horizontal="center" vertical="center" wrapText="1"/>
    </xf>
    <xf numFmtId="176" fontId="52" fillId="0" borderId="12" xfId="0" applyNumberFormat="1" applyFont="1" applyFill="1" applyBorder="1" applyAlignment="1">
      <alignment horizontal="center" vertical="center" wrapText="1"/>
    </xf>
    <xf numFmtId="176" fontId="52" fillId="0" borderId="11"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shrinkToFit="1"/>
    </xf>
    <xf numFmtId="178" fontId="6"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54" fillId="0" borderId="11"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wrapText="1" shrinkToFit="1"/>
    </xf>
    <xf numFmtId="178" fontId="5" fillId="0" borderId="14" xfId="0" applyNumberFormat="1" applyFont="1" applyFill="1" applyBorder="1" applyAlignment="1">
      <alignment horizontal="center" vertical="center" wrapText="1"/>
    </xf>
    <xf numFmtId="178" fontId="5" fillId="0" borderId="15" xfId="0" applyNumberFormat="1" applyFont="1" applyFill="1" applyBorder="1" applyAlignment="1">
      <alignment horizontal="center" vertical="center" wrapText="1" shrinkToFit="1"/>
    </xf>
    <xf numFmtId="178" fontId="5" fillId="0" borderId="15" xfId="0" applyNumberFormat="1" applyFont="1" applyFill="1" applyBorder="1" applyAlignment="1">
      <alignment horizontal="center" vertical="center" wrapText="1"/>
    </xf>
    <xf numFmtId="177" fontId="54" fillId="0" borderId="11" xfId="0" applyNumberFormat="1" applyFont="1" applyFill="1" applyBorder="1" applyAlignment="1">
      <alignment horizontal="center" vertical="center"/>
    </xf>
    <xf numFmtId="178" fontId="8" fillId="0" borderId="13" xfId="52" applyNumberFormat="1" applyFont="1" applyFill="1" applyBorder="1" applyAlignment="1">
      <alignment horizontal="center" vertical="center" wrapText="1"/>
      <protection/>
    </xf>
    <xf numFmtId="0" fontId="8" fillId="0" borderId="11" xfId="0" applyNumberFormat="1" applyFont="1" applyFill="1" applyBorder="1" applyAlignment="1">
      <alignment horizontal="center" vertical="center"/>
    </xf>
    <xf numFmtId="178" fontId="7" fillId="0" borderId="14" xfId="52" applyNumberFormat="1" applyFont="1" applyFill="1" applyBorder="1" applyAlignment="1">
      <alignment horizontal="center" vertical="center" wrapText="1"/>
      <protection/>
    </xf>
    <xf numFmtId="178" fontId="7" fillId="0" borderId="15" xfId="52" applyNumberFormat="1" applyFont="1" applyFill="1" applyBorder="1" applyAlignment="1">
      <alignment horizontal="center" vertical="center" wrapText="1"/>
      <protection/>
    </xf>
    <xf numFmtId="0" fontId="6" fillId="0" borderId="11" xfId="0" applyFont="1" applyFill="1" applyBorder="1" applyAlignment="1">
      <alignment horizontal="center" vertical="center"/>
    </xf>
    <xf numFmtId="179" fontId="54" fillId="0" borderId="16" xfId="0" applyNumberFormat="1" applyFont="1" applyFill="1" applyBorder="1" applyAlignment="1">
      <alignment horizontal="center" vertical="center"/>
    </xf>
    <xf numFmtId="177" fontId="5" fillId="0" borderId="17"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176" fontId="52" fillId="0" borderId="18" xfId="0" applyNumberFormat="1" applyFont="1" applyFill="1" applyBorder="1" applyAlignment="1">
      <alignment horizontal="center" vertical="center" wrapText="1"/>
    </xf>
    <xf numFmtId="0" fontId="55" fillId="0" borderId="12" xfId="0" applyFont="1" applyFill="1" applyBorder="1" applyAlignment="1">
      <alignment horizontal="center" vertical="center"/>
    </xf>
    <xf numFmtId="0" fontId="55" fillId="0" borderId="18" xfId="0" applyFont="1" applyFill="1" applyBorder="1" applyAlignment="1">
      <alignment horizontal="center" vertical="center"/>
    </xf>
    <xf numFmtId="179" fontId="5" fillId="0" borderId="19" xfId="0" applyNumberFormat="1" applyFont="1" applyFill="1" applyBorder="1" applyAlignment="1">
      <alignment horizontal="center" vertical="center" shrinkToFit="1"/>
    </xf>
    <xf numFmtId="179" fontId="54" fillId="0" borderId="19" xfId="0" applyNumberFormat="1" applyFont="1" applyFill="1" applyBorder="1" applyAlignment="1">
      <alignment horizontal="center" vertical="center"/>
    </xf>
    <xf numFmtId="179" fontId="5" fillId="0" borderId="15" xfId="0" applyNumberFormat="1" applyFont="1" applyFill="1" applyBorder="1" applyAlignment="1">
      <alignment horizontal="center" vertical="center" shrinkToFit="1"/>
    </xf>
    <xf numFmtId="179" fontId="54" fillId="0" borderId="11" xfId="0" applyNumberFormat="1" applyFont="1" applyFill="1" applyBorder="1" applyAlignment="1">
      <alignment horizontal="center" vertical="center"/>
    </xf>
    <xf numFmtId="179" fontId="11" fillId="0" borderId="15" xfId="0" applyNumberFormat="1" applyFont="1" applyFill="1" applyBorder="1" applyAlignment="1">
      <alignment horizontal="center" vertical="center" shrinkToFit="1"/>
    </xf>
    <xf numFmtId="0" fontId="55" fillId="0" borderId="20" xfId="0" applyFont="1" applyFill="1" applyBorder="1" applyAlignment="1">
      <alignment horizontal="center" vertical="center"/>
    </xf>
    <xf numFmtId="0" fontId="5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179" fontId="54" fillId="0" borderId="19" xfId="0" applyNumberFormat="1" applyFont="1" applyFill="1" applyBorder="1" applyAlignment="1">
      <alignment horizontal="center" vertical="center" wrapText="1"/>
    </xf>
    <xf numFmtId="0" fontId="54" fillId="0" borderId="19" xfId="0" applyFont="1" applyFill="1" applyBorder="1" applyAlignment="1">
      <alignment horizontal="center" vertical="center" wrapText="1"/>
    </xf>
    <xf numFmtId="0" fontId="0" fillId="0" borderId="0" xfId="0" applyFill="1" applyAlignment="1">
      <alignment vertical="center"/>
    </xf>
    <xf numFmtId="0" fontId="52" fillId="0" borderId="0" xfId="0" applyFont="1" applyFill="1" applyBorder="1" applyAlignment="1">
      <alignment vertical="center"/>
    </xf>
    <xf numFmtId="0" fontId="56" fillId="0" borderId="0" xfId="0" applyFont="1" applyFill="1" applyBorder="1" applyAlignment="1">
      <alignment horizontal="center" vertical="center"/>
    </xf>
    <xf numFmtId="179" fontId="54" fillId="0" borderId="15"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178" fontId="8" fillId="0" borderId="13" xfId="0" applyNumberFormat="1" applyFont="1" applyFill="1" applyBorder="1" applyAlignment="1">
      <alignment horizontal="center" vertical="center" wrapText="1" shrinkToFit="1"/>
    </xf>
    <xf numFmtId="178" fontId="7" fillId="0" borderId="14" xfId="0" applyNumberFormat="1" applyFont="1" applyFill="1" applyBorder="1" applyAlignment="1">
      <alignment horizontal="center" vertical="center" wrapText="1" shrinkToFit="1"/>
    </xf>
    <xf numFmtId="178" fontId="7" fillId="0" borderId="15" xfId="0" applyNumberFormat="1" applyFont="1" applyFill="1" applyBorder="1" applyAlignment="1">
      <alignment horizontal="center" vertical="center" wrapText="1" shrinkToFit="1"/>
    </xf>
    <xf numFmtId="0" fontId="54" fillId="0" borderId="11" xfId="0" applyFont="1" applyFill="1" applyBorder="1" applyAlignment="1">
      <alignment horizontal="center" vertical="center" wrapText="1"/>
    </xf>
  </cellXfs>
  <cellStyles count="57">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常规 4" xfId="30"/>
    <cellStyle name="60% - 强调文字颜色 4" xfId="31"/>
    <cellStyle name="警告文本" xfId="32"/>
    <cellStyle name="20% - 强调文字颜色 2" xfId="33"/>
    <cellStyle name="常规 5"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2 2" xfId="46"/>
    <cellStyle name="常规 6" xfId="47"/>
    <cellStyle name="60% - 强调文字颜色 6" xfId="48"/>
    <cellStyle name="输入" xfId="49"/>
    <cellStyle name="输出" xfId="50"/>
    <cellStyle name="检查单元格" xfId="51"/>
    <cellStyle name="常规 7" xfId="52"/>
    <cellStyle name="链接单元格"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5"/>
  <sheetViews>
    <sheetView workbookViewId="0" topLeftCell="A2">
      <selection activeCell="K24" sqref="K24"/>
    </sheetView>
  </sheetViews>
  <sheetFormatPr defaultColWidth="8.8515625" defaultRowHeight="15"/>
  <cols>
    <col min="1" max="1" width="28.28125" style="7" customWidth="1"/>
    <col min="2" max="2" width="13.8515625" style="7" customWidth="1"/>
    <col min="3" max="3" width="15.140625" style="7" customWidth="1"/>
    <col min="4" max="4" width="17.57421875" style="8" customWidth="1"/>
    <col min="5" max="5" width="17.421875" style="8" customWidth="1"/>
    <col min="6" max="6" width="14.00390625" style="8" customWidth="1"/>
    <col min="7" max="7" width="14.28125" style="8" customWidth="1"/>
    <col min="8" max="8" width="15.57421875" style="8" customWidth="1"/>
    <col min="9" max="9" width="14.28125" style="8" customWidth="1"/>
    <col min="10" max="10" width="12.7109375" style="9" customWidth="1"/>
    <col min="11" max="11" width="15.140625" style="9" customWidth="1"/>
    <col min="12" max="16384" width="8.8515625" style="1" customWidth="1"/>
  </cols>
  <sheetData>
    <row r="1" spans="1:11" s="1" customFormat="1" ht="51" customHeight="1">
      <c r="A1" s="10" t="s">
        <v>0</v>
      </c>
      <c r="B1" s="10"/>
      <c r="C1" s="10"/>
      <c r="D1" s="10"/>
      <c r="E1" s="10"/>
      <c r="F1" s="10"/>
      <c r="G1" s="10"/>
      <c r="H1" s="10"/>
      <c r="I1" s="10"/>
      <c r="J1" s="10"/>
      <c r="K1" s="10"/>
    </row>
    <row r="2" spans="1:11" s="2" customFormat="1" ht="52.5" customHeight="1">
      <c r="A2" s="11" t="s">
        <v>1</v>
      </c>
      <c r="B2" s="11"/>
      <c r="C2" s="11"/>
      <c r="D2" s="11"/>
      <c r="E2" s="11"/>
      <c r="F2" s="11"/>
      <c r="G2" s="11"/>
      <c r="H2" s="11"/>
      <c r="I2" s="11"/>
      <c r="J2" s="11"/>
      <c r="K2" s="11"/>
    </row>
    <row r="3" spans="1:11" s="1" customFormat="1" ht="33" customHeight="1">
      <c r="A3" s="12" t="s">
        <v>2</v>
      </c>
      <c r="B3" s="12" t="s">
        <v>3</v>
      </c>
      <c r="C3" s="13" t="s">
        <v>4</v>
      </c>
      <c r="D3" s="14" t="s">
        <v>5</v>
      </c>
      <c r="E3" s="34"/>
      <c r="F3" s="35" t="s">
        <v>6</v>
      </c>
      <c r="G3" s="36"/>
      <c r="H3" s="36"/>
      <c r="I3" s="42"/>
      <c r="J3" s="43" t="s">
        <v>7</v>
      </c>
      <c r="K3" s="44" t="s">
        <v>8</v>
      </c>
    </row>
    <row r="4" spans="1:11" s="3" customFormat="1" ht="37.5" customHeight="1">
      <c r="A4" s="12"/>
      <c r="B4" s="12"/>
      <c r="C4" s="13"/>
      <c r="D4" s="15" t="s">
        <v>9</v>
      </c>
      <c r="E4" s="15" t="s">
        <v>10</v>
      </c>
      <c r="F4" s="15" t="s">
        <v>11</v>
      </c>
      <c r="G4" s="15" t="s">
        <v>10</v>
      </c>
      <c r="H4" s="15" t="s">
        <v>12</v>
      </c>
      <c r="I4" s="15" t="s">
        <v>10</v>
      </c>
      <c r="J4" s="43"/>
      <c r="K4" s="43"/>
    </row>
    <row r="5" spans="1:11" s="3" customFormat="1" ht="28.5" customHeight="1">
      <c r="A5" s="16" t="s">
        <v>13</v>
      </c>
      <c r="B5" s="53" t="s">
        <v>14</v>
      </c>
      <c r="C5" s="26" t="s">
        <v>15</v>
      </c>
      <c r="D5" s="30"/>
      <c r="E5" s="30"/>
      <c r="F5" s="37">
        <v>85.2</v>
      </c>
      <c r="G5" s="37">
        <v>51.12</v>
      </c>
      <c r="H5" s="38">
        <v>82.4</v>
      </c>
      <c r="I5" s="45">
        <v>32.96</v>
      </c>
      <c r="J5" s="45">
        <v>84.08</v>
      </c>
      <c r="K5" s="46">
        <f>RANK(J5,$J$5:$J$9)</f>
        <v>1</v>
      </c>
    </row>
    <row r="6" spans="1:11" s="3" customFormat="1" ht="28.5" customHeight="1">
      <c r="A6" s="20"/>
      <c r="B6" s="54"/>
      <c r="C6" s="26" t="s">
        <v>16</v>
      </c>
      <c r="D6" s="30"/>
      <c r="E6" s="30"/>
      <c r="F6" s="39">
        <v>73.2</v>
      </c>
      <c r="G6" s="37">
        <v>43.92</v>
      </c>
      <c r="H6" s="50">
        <v>71.8</v>
      </c>
      <c r="I6" s="45">
        <v>28.72</v>
      </c>
      <c r="J6" s="45">
        <v>72.64</v>
      </c>
      <c r="K6" s="46">
        <f>RANK(J6,$J$5:$J$9)</f>
        <v>4</v>
      </c>
    </row>
    <row r="7" spans="1:11" s="3" customFormat="1" ht="28.5" customHeight="1">
      <c r="A7" s="20"/>
      <c r="B7" s="54"/>
      <c r="C7" s="26" t="s">
        <v>17</v>
      </c>
      <c r="D7" s="30"/>
      <c r="E7" s="30"/>
      <c r="F7" s="39">
        <v>81.2</v>
      </c>
      <c r="G7" s="37">
        <v>48.72</v>
      </c>
      <c r="H7" s="50">
        <v>78.2</v>
      </c>
      <c r="I7" s="45">
        <v>31.28</v>
      </c>
      <c r="J7" s="45">
        <v>80</v>
      </c>
      <c r="K7" s="46">
        <f>RANK(J7,$J$5:$J$9)</f>
        <v>2</v>
      </c>
    </row>
    <row r="8" spans="1:11" s="3" customFormat="1" ht="28.5" customHeight="1">
      <c r="A8" s="20"/>
      <c r="B8" s="54"/>
      <c r="C8" s="26" t="s">
        <v>18</v>
      </c>
      <c r="D8" s="30"/>
      <c r="E8" s="30"/>
      <c r="F8" s="39">
        <v>74</v>
      </c>
      <c r="G8" s="37">
        <v>44.4</v>
      </c>
      <c r="H8" s="40">
        <v>68.4</v>
      </c>
      <c r="I8" s="45">
        <v>27.360000000000003</v>
      </c>
      <c r="J8" s="45">
        <v>71.76</v>
      </c>
      <c r="K8" s="46">
        <f>RANK(J8,$J$5:$J$9)</f>
        <v>5</v>
      </c>
    </row>
    <row r="9" spans="1:11" s="3" customFormat="1" ht="28.5" customHeight="1">
      <c r="A9" s="22"/>
      <c r="B9" s="55"/>
      <c r="C9" s="26" t="s">
        <v>19</v>
      </c>
      <c r="D9" s="30"/>
      <c r="E9" s="30"/>
      <c r="F9" s="39">
        <v>77.4</v>
      </c>
      <c r="G9" s="37">
        <v>46.440000000000005</v>
      </c>
      <c r="H9" s="40">
        <v>75</v>
      </c>
      <c r="I9" s="45">
        <v>30</v>
      </c>
      <c r="J9" s="45">
        <v>76.44</v>
      </c>
      <c r="K9" s="46">
        <f>RANK(J9,$J$5:$J$9)</f>
        <v>3</v>
      </c>
    </row>
    <row r="10" spans="1:11" s="3" customFormat="1" ht="28.5" customHeight="1">
      <c r="A10" s="16" t="s">
        <v>20</v>
      </c>
      <c r="B10" s="53" t="s">
        <v>14</v>
      </c>
      <c r="C10" s="26" t="s">
        <v>21</v>
      </c>
      <c r="D10" s="30"/>
      <c r="E10" s="30"/>
      <c r="F10" s="39">
        <v>70.2</v>
      </c>
      <c r="G10" s="37">
        <v>42.12</v>
      </c>
      <c r="H10" s="40">
        <v>70.2</v>
      </c>
      <c r="I10" s="45">
        <v>28.08</v>
      </c>
      <c r="J10" s="45">
        <v>70.2</v>
      </c>
      <c r="K10" s="46">
        <f aca="true" t="shared" si="0" ref="K10:K15">RANK(J10,$J$10:$J$14)</f>
        <v>5</v>
      </c>
    </row>
    <row r="11" spans="1:11" s="3" customFormat="1" ht="28.5" customHeight="1">
      <c r="A11" s="20"/>
      <c r="B11" s="54"/>
      <c r="C11" s="26" t="s">
        <v>22</v>
      </c>
      <c r="D11" s="30"/>
      <c r="E11" s="30"/>
      <c r="F11" s="39">
        <v>78.6</v>
      </c>
      <c r="G11" s="37">
        <v>47.16</v>
      </c>
      <c r="H11" s="40">
        <v>80.4</v>
      </c>
      <c r="I11" s="45">
        <v>32.160000000000004</v>
      </c>
      <c r="J11" s="45">
        <v>79.32</v>
      </c>
      <c r="K11" s="46">
        <f t="shared" si="0"/>
        <v>2</v>
      </c>
    </row>
    <row r="12" spans="1:11" s="3" customFormat="1" ht="28.5" customHeight="1">
      <c r="A12" s="20"/>
      <c r="B12" s="54"/>
      <c r="C12" s="26" t="s">
        <v>23</v>
      </c>
      <c r="D12" s="30"/>
      <c r="E12" s="30"/>
      <c r="F12" s="39">
        <v>78</v>
      </c>
      <c r="G12" s="37">
        <v>46.8</v>
      </c>
      <c r="H12" s="40">
        <v>71</v>
      </c>
      <c r="I12" s="45">
        <v>28.4</v>
      </c>
      <c r="J12" s="45">
        <v>75.2</v>
      </c>
      <c r="K12" s="46">
        <f t="shared" si="0"/>
        <v>4</v>
      </c>
    </row>
    <row r="13" spans="1:11" s="3" customFormat="1" ht="28.5" customHeight="1">
      <c r="A13" s="20"/>
      <c r="B13" s="54"/>
      <c r="C13" s="26" t="s">
        <v>24</v>
      </c>
      <c r="D13" s="30"/>
      <c r="E13" s="30"/>
      <c r="F13" s="39">
        <v>83.6</v>
      </c>
      <c r="G13" s="37">
        <v>50.16</v>
      </c>
      <c r="H13" s="40">
        <v>85</v>
      </c>
      <c r="I13" s="45">
        <v>34</v>
      </c>
      <c r="J13" s="45">
        <v>84.16</v>
      </c>
      <c r="K13" s="46">
        <f t="shared" si="0"/>
        <v>1</v>
      </c>
    </row>
    <row r="14" spans="1:11" s="3" customFormat="1" ht="28.5" customHeight="1">
      <c r="A14" s="22"/>
      <c r="B14" s="55"/>
      <c r="C14" s="26" t="s">
        <v>25</v>
      </c>
      <c r="D14" s="30"/>
      <c r="E14" s="30"/>
      <c r="F14" s="39">
        <v>75</v>
      </c>
      <c r="G14" s="37">
        <v>45</v>
      </c>
      <c r="H14" s="40">
        <v>79.8</v>
      </c>
      <c r="I14" s="45">
        <v>31.92</v>
      </c>
      <c r="J14" s="45">
        <v>76.92</v>
      </c>
      <c r="K14" s="46">
        <f t="shared" si="0"/>
        <v>3</v>
      </c>
    </row>
    <row r="15" spans="1:11" s="3" customFormat="1" ht="28.5" customHeight="1">
      <c r="A15" s="16" t="s">
        <v>26</v>
      </c>
      <c r="B15" s="16" t="s">
        <v>14</v>
      </c>
      <c r="C15" s="29" t="s">
        <v>27</v>
      </c>
      <c r="D15" s="30"/>
      <c r="E15" s="30"/>
      <c r="F15" s="39">
        <v>75.8</v>
      </c>
      <c r="G15" s="37">
        <v>45.48</v>
      </c>
      <c r="H15" s="40">
        <v>71.8</v>
      </c>
      <c r="I15" s="45">
        <v>28.72</v>
      </c>
      <c r="J15" s="45">
        <v>74.19999999999999</v>
      </c>
      <c r="K15" s="46">
        <f>RANK(J15,$J$15:$J$21)</f>
        <v>6</v>
      </c>
    </row>
    <row r="16" spans="1:11" s="3" customFormat="1" ht="28.5" customHeight="1">
      <c r="A16" s="20"/>
      <c r="B16" s="20"/>
      <c r="C16" s="29" t="s">
        <v>28</v>
      </c>
      <c r="D16" s="30"/>
      <c r="E16" s="30"/>
      <c r="F16" s="39">
        <v>78</v>
      </c>
      <c r="G16" s="37">
        <v>46.8</v>
      </c>
      <c r="H16" s="40">
        <v>80.8</v>
      </c>
      <c r="I16" s="45">
        <v>32.32</v>
      </c>
      <c r="J16" s="45">
        <v>79.12</v>
      </c>
      <c r="K16" s="46">
        <f aca="true" t="shared" si="1" ref="K16:K21">RANK(J16,$J$15:$J$21)</f>
        <v>3</v>
      </c>
    </row>
    <row r="17" spans="1:11" s="3" customFormat="1" ht="28.5" customHeight="1">
      <c r="A17" s="20"/>
      <c r="B17" s="20"/>
      <c r="C17" s="29" t="s">
        <v>29</v>
      </c>
      <c r="D17" s="30"/>
      <c r="E17" s="30"/>
      <c r="F17" s="39">
        <v>71.8</v>
      </c>
      <c r="G17" s="37">
        <v>43.08</v>
      </c>
      <c r="H17" s="40">
        <v>62.8</v>
      </c>
      <c r="I17" s="45">
        <v>25.12</v>
      </c>
      <c r="J17" s="45">
        <v>68.2</v>
      </c>
      <c r="K17" s="46">
        <f t="shared" si="1"/>
        <v>7</v>
      </c>
    </row>
    <row r="18" spans="1:11" s="3" customFormat="1" ht="28.5" customHeight="1">
      <c r="A18" s="20"/>
      <c r="B18" s="20"/>
      <c r="C18" s="29" t="s">
        <v>30</v>
      </c>
      <c r="D18" s="30"/>
      <c r="E18" s="30"/>
      <c r="F18" s="39">
        <v>79</v>
      </c>
      <c r="G18" s="37">
        <v>47.4</v>
      </c>
      <c r="H18" s="40">
        <v>76.8</v>
      </c>
      <c r="I18" s="45">
        <v>30.72</v>
      </c>
      <c r="J18" s="45">
        <v>78.12</v>
      </c>
      <c r="K18" s="46">
        <f t="shared" si="1"/>
        <v>4</v>
      </c>
    </row>
    <row r="19" spans="1:11" s="3" customFormat="1" ht="28.5" customHeight="1">
      <c r="A19" s="20"/>
      <c r="B19" s="20"/>
      <c r="C19" s="29" t="s">
        <v>31</v>
      </c>
      <c r="D19" s="30"/>
      <c r="E19" s="30"/>
      <c r="F19" s="39">
        <v>80.6</v>
      </c>
      <c r="G19" s="37">
        <v>48.35999999999999</v>
      </c>
      <c r="H19" s="40">
        <v>82.2</v>
      </c>
      <c r="I19" s="45">
        <v>32.88</v>
      </c>
      <c r="J19" s="45">
        <v>81.24</v>
      </c>
      <c r="K19" s="46">
        <f t="shared" si="1"/>
        <v>2</v>
      </c>
    </row>
    <row r="20" spans="1:11" s="3" customFormat="1" ht="28.5" customHeight="1">
      <c r="A20" s="20"/>
      <c r="B20" s="20"/>
      <c r="C20" s="29" t="s">
        <v>32</v>
      </c>
      <c r="D20" s="30"/>
      <c r="E20" s="30"/>
      <c r="F20" s="39">
        <v>83.8</v>
      </c>
      <c r="G20" s="37">
        <v>50.279999999999994</v>
      </c>
      <c r="H20" s="40">
        <v>84.4</v>
      </c>
      <c r="I20" s="45">
        <v>33.760000000000005</v>
      </c>
      <c r="J20" s="45">
        <v>84.04</v>
      </c>
      <c r="K20" s="46">
        <f t="shared" si="1"/>
        <v>1</v>
      </c>
    </row>
    <row r="21" spans="1:11" s="3" customFormat="1" ht="28.5" customHeight="1">
      <c r="A21" s="22"/>
      <c r="B21" s="22"/>
      <c r="C21" s="29" t="s">
        <v>33</v>
      </c>
      <c r="D21" s="30"/>
      <c r="E21" s="30"/>
      <c r="F21" s="39">
        <v>74.6</v>
      </c>
      <c r="G21" s="37">
        <v>44.76</v>
      </c>
      <c r="H21" s="40">
        <v>76</v>
      </c>
      <c r="I21" s="45">
        <v>30.4</v>
      </c>
      <c r="J21" s="45">
        <v>75.16</v>
      </c>
      <c r="K21" s="46">
        <f t="shared" si="1"/>
        <v>5</v>
      </c>
    </row>
    <row r="22" spans="1:11" s="3" customFormat="1" ht="28.5" customHeight="1">
      <c r="A22" s="16" t="s">
        <v>34</v>
      </c>
      <c r="B22" s="16" t="s">
        <v>14</v>
      </c>
      <c r="C22" s="26" t="s">
        <v>35</v>
      </c>
      <c r="D22" s="30"/>
      <c r="E22" s="30"/>
      <c r="F22" s="39">
        <v>82.8</v>
      </c>
      <c r="G22" s="37">
        <v>49.68</v>
      </c>
      <c r="H22" s="40">
        <v>79.4</v>
      </c>
      <c r="I22" s="45">
        <v>31.760000000000005</v>
      </c>
      <c r="J22" s="45">
        <v>81.44</v>
      </c>
      <c r="K22" s="56">
        <v>2</v>
      </c>
    </row>
    <row r="23" spans="1:11" s="3" customFormat="1" ht="28.5" customHeight="1">
      <c r="A23" s="20"/>
      <c r="B23" s="20"/>
      <c r="C23" s="26" t="s">
        <v>36</v>
      </c>
      <c r="D23" s="30"/>
      <c r="E23" s="30"/>
      <c r="F23" s="39">
        <v>77.2</v>
      </c>
      <c r="G23" s="37">
        <v>46.32</v>
      </c>
      <c r="H23" s="40">
        <v>76.2</v>
      </c>
      <c r="I23" s="45">
        <v>30.480000000000004</v>
      </c>
      <c r="J23" s="45">
        <v>76.80000000000001</v>
      </c>
      <c r="K23" s="56">
        <v>3</v>
      </c>
    </row>
    <row r="24" spans="1:11" s="3" customFormat="1" ht="28.5" customHeight="1">
      <c r="A24" s="20"/>
      <c r="B24" s="20"/>
      <c r="C24" s="26" t="s">
        <v>37</v>
      </c>
      <c r="D24" s="30"/>
      <c r="E24" s="30"/>
      <c r="F24" s="39">
        <v>82.2</v>
      </c>
      <c r="G24" s="37">
        <v>49.32</v>
      </c>
      <c r="H24" s="40">
        <v>81.2</v>
      </c>
      <c r="I24" s="45">
        <v>32.480000000000004</v>
      </c>
      <c r="J24" s="45">
        <v>81.80000000000001</v>
      </c>
      <c r="K24" s="56">
        <v>1</v>
      </c>
    </row>
    <row r="25" spans="1:11" s="3" customFormat="1" ht="28.5" customHeight="1">
      <c r="A25" s="22"/>
      <c r="B25" s="20"/>
      <c r="C25" s="26" t="s">
        <v>38</v>
      </c>
      <c r="D25" s="30"/>
      <c r="E25" s="30"/>
      <c r="F25" s="39">
        <v>76.4</v>
      </c>
      <c r="G25" s="37">
        <v>45.84</v>
      </c>
      <c r="H25" s="40">
        <v>76.2</v>
      </c>
      <c r="I25" s="45">
        <v>30.480000000000004</v>
      </c>
      <c r="J25" s="45">
        <v>76.32000000000001</v>
      </c>
      <c r="K25" s="56">
        <v>4</v>
      </c>
    </row>
    <row r="26" spans="1:11" s="3" customFormat="1" ht="28.5" customHeight="1">
      <c r="A26" s="16" t="s">
        <v>39</v>
      </c>
      <c r="B26" s="16" t="s">
        <v>14</v>
      </c>
      <c r="C26" s="26" t="s">
        <v>40</v>
      </c>
      <c r="D26" s="30"/>
      <c r="E26" s="30"/>
      <c r="F26" s="39">
        <v>83</v>
      </c>
      <c r="G26" s="37">
        <f>F26*60%</f>
        <v>49.8</v>
      </c>
      <c r="H26" s="40">
        <v>81.2</v>
      </c>
      <c r="I26" s="45">
        <f>H26*40%</f>
        <v>32.480000000000004</v>
      </c>
      <c r="J26" s="45">
        <f>G26+I26</f>
        <v>82.28</v>
      </c>
      <c r="K26" s="46">
        <f>RANK(J26,$J$26:$J$27)</f>
        <v>1</v>
      </c>
    </row>
    <row r="27" spans="1:11" s="3" customFormat="1" ht="36" customHeight="1">
      <c r="A27" s="22"/>
      <c r="B27" s="22"/>
      <c r="C27" s="26" t="s">
        <v>41</v>
      </c>
      <c r="D27" s="30"/>
      <c r="E27" s="30"/>
      <c r="F27" s="39">
        <v>77.6</v>
      </c>
      <c r="G27" s="37">
        <f>F27*60%</f>
        <v>46.559999999999995</v>
      </c>
      <c r="H27" s="40">
        <v>73.6</v>
      </c>
      <c r="I27" s="45">
        <f>H27*40%</f>
        <v>29.439999999999998</v>
      </c>
      <c r="J27" s="45">
        <f>G27+I27</f>
        <v>76</v>
      </c>
      <c r="K27" s="46">
        <f>RANK(J27,$J$26:$J$27)</f>
        <v>2</v>
      </c>
    </row>
    <row r="28" spans="1:11" s="4" customFormat="1" ht="112.5" customHeight="1">
      <c r="A28" s="32" t="s">
        <v>42</v>
      </c>
      <c r="B28" s="33"/>
      <c r="C28" s="33"/>
      <c r="D28" s="33"/>
      <c r="E28" s="33"/>
      <c r="F28" s="33"/>
      <c r="G28" s="33"/>
      <c r="H28" s="33"/>
      <c r="I28" s="33"/>
      <c r="J28" s="33"/>
      <c r="K28" s="33"/>
    </row>
    <row r="29" spans="1:188" s="3" customFormat="1" ht="13.5">
      <c r="A29" s="7"/>
      <c r="B29" s="7"/>
      <c r="C29" s="7"/>
      <c r="D29" s="8"/>
      <c r="E29" s="8"/>
      <c r="F29" s="8"/>
      <c r="G29" s="8"/>
      <c r="H29" s="8"/>
      <c r="I29" s="8"/>
      <c r="J29" s="9"/>
      <c r="K29" s="9"/>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3" customFormat="1" ht="13.5">
      <c r="A30" s="7"/>
      <c r="B30" s="7"/>
      <c r="C30" s="7"/>
      <c r="D30" s="8"/>
      <c r="E30" s="8"/>
      <c r="F30" s="8"/>
      <c r="G30" s="8"/>
      <c r="H30" s="8"/>
      <c r="I30" s="8"/>
      <c r="J30" s="9"/>
      <c r="K30" s="9"/>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4" customFormat="1" ht="13.5">
      <c r="A31" s="7"/>
      <c r="B31" s="7"/>
      <c r="C31" s="7"/>
      <c r="D31" s="8"/>
      <c r="E31" s="8"/>
      <c r="F31" s="8"/>
      <c r="G31" s="8"/>
      <c r="H31" s="8"/>
      <c r="I31" s="8"/>
      <c r="J31" s="9"/>
      <c r="K31" s="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188" s="5" customFormat="1" ht="13.5">
      <c r="A32" s="7"/>
      <c r="B32" s="7"/>
      <c r="C32" s="7"/>
      <c r="D32" s="8"/>
      <c r="E32" s="8"/>
      <c r="F32" s="8"/>
      <c r="G32" s="8"/>
      <c r="H32" s="8"/>
      <c r="I32" s="8"/>
      <c r="J32" s="9"/>
      <c r="K32" s="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row>
    <row r="33" spans="1:188" s="5" customFormat="1" ht="13.5">
      <c r="A33" s="7"/>
      <c r="B33" s="7"/>
      <c r="C33" s="7"/>
      <c r="D33" s="8"/>
      <c r="E33" s="8"/>
      <c r="F33" s="8"/>
      <c r="G33" s="8"/>
      <c r="H33" s="8"/>
      <c r="I33" s="8"/>
      <c r="J33" s="9"/>
      <c r="K33" s="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row>
    <row r="34" spans="1:256" s="3" customFormat="1" ht="13.5">
      <c r="A34" s="7"/>
      <c r="B34" s="7"/>
      <c r="C34" s="7"/>
      <c r="D34" s="8"/>
      <c r="E34" s="8"/>
      <c r="F34" s="8"/>
      <c r="G34" s="8"/>
      <c r="H34" s="8"/>
      <c r="I34" s="8"/>
      <c r="J34" s="9"/>
      <c r="K34" s="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3" customFormat="1" ht="13.5">
      <c r="A35" s="7"/>
      <c r="B35" s="7"/>
      <c r="C35" s="7"/>
      <c r="D35" s="8"/>
      <c r="E35" s="8"/>
      <c r="F35" s="8"/>
      <c r="G35" s="8"/>
      <c r="H35" s="8"/>
      <c r="I35" s="8"/>
      <c r="J35" s="9"/>
      <c r="K35" s="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3" customFormat="1" ht="13.5">
      <c r="A36" s="7"/>
      <c r="B36" s="7"/>
      <c r="C36" s="7"/>
      <c r="D36" s="8"/>
      <c r="E36" s="8"/>
      <c r="F36" s="8"/>
      <c r="G36" s="8"/>
      <c r="H36" s="8"/>
      <c r="I36" s="8"/>
      <c r="J36" s="9"/>
      <c r="K36" s="9"/>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4" customFormat="1" ht="13.5">
      <c r="A37" s="7"/>
      <c r="B37" s="7"/>
      <c r="C37" s="7"/>
      <c r="D37" s="8"/>
      <c r="E37" s="8"/>
      <c r="F37" s="8"/>
      <c r="G37" s="8"/>
      <c r="H37" s="8"/>
      <c r="I37" s="8"/>
      <c r="J37" s="9"/>
      <c r="K37" s="9"/>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5" customFormat="1" ht="13.5">
      <c r="A38" s="7"/>
      <c r="B38" s="7"/>
      <c r="C38" s="7"/>
      <c r="D38" s="8"/>
      <c r="E38" s="8"/>
      <c r="F38" s="8"/>
      <c r="G38" s="8"/>
      <c r="H38" s="8"/>
      <c r="I38" s="8"/>
      <c r="J38" s="9"/>
      <c r="K38" s="9"/>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5" customFormat="1" ht="13.5">
      <c r="A39" s="7"/>
      <c r="B39" s="7"/>
      <c r="C39" s="7"/>
      <c r="D39" s="8"/>
      <c r="E39" s="8"/>
      <c r="F39" s="8"/>
      <c r="G39" s="8"/>
      <c r="H39" s="8"/>
      <c r="I39" s="8"/>
      <c r="J39" s="9"/>
      <c r="K39" s="9"/>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3" customFormat="1" ht="13.5">
      <c r="A40" s="7"/>
      <c r="B40" s="7"/>
      <c r="C40" s="7"/>
      <c r="D40" s="8"/>
      <c r="E40" s="8"/>
      <c r="F40" s="8"/>
      <c r="G40" s="8"/>
      <c r="H40" s="8"/>
      <c r="I40" s="8"/>
      <c r="J40" s="9"/>
      <c r="K40" s="9"/>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3" customFormat="1" ht="13.5">
      <c r="A41" s="7"/>
      <c r="B41" s="7"/>
      <c r="C41" s="7"/>
      <c r="D41" s="8"/>
      <c r="E41" s="8"/>
      <c r="F41" s="8"/>
      <c r="G41" s="8"/>
      <c r="H41" s="8"/>
      <c r="I41" s="8"/>
      <c r="J41" s="9"/>
      <c r="K41" s="9"/>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3" customFormat="1" ht="13.5">
      <c r="A42" s="7"/>
      <c r="B42" s="7"/>
      <c r="C42" s="7"/>
      <c r="D42" s="8"/>
      <c r="E42" s="8"/>
      <c r="F42" s="8"/>
      <c r="G42" s="8"/>
      <c r="H42" s="8"/>
      <c r="I42" s="8"/>
      <c r="J42" s="9"/>
      <c r="K42" s="9"/>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4" customFormat="1" ht="13.5">
      <c r="A43" s="7"/>
      <c r="B43" s="7"/>
      <c r="C43" s="7"/>
      <c r="D43" s="8"/>
      <c r="E43" s="8"/>
      <c r="F43" s="8"/>
      <c r="G43" s="8"/>
      <c r="H43" s="8"/>
      <c r="I43" s="8"/>
      <c r="J43" s="9"/>
      <c r="K43" s="9"/>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5" customFormat="1" ht="13.5">
      <c r="A44" s="7"/>
      <c r="B44" s="7"/>
      <c r="C44" s="7"/>
      <c r="D44" s="8"/>
      <c r="E44" s="8"/>
      <c r="F44" s="8"/>
      <c r="G44" s="8"/>
      <c r="H44" s="8"/>
      <c r="I44" s="8"/>
      <c r="J44" s="9"/>
      <c r="K44" s="9"/>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5" customFormat="1" ht="13.5">
      <c r="A45" s="7"/>
      <c r="B45" s="7"/>
      <c r="C45" s="7"/>
      <c r="D45" s="8"/>
      <c r="E45" s="8"/>
      <c r="F45" s="8"/>
      <c r="G45" s="8"/>
      <c r="H45" s="8"/>
      <c r="I45" s="8"/>
      <c r="J45" s="9"/>
      <c r="K45" s="9"/>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sheetData>
  <sheetProtection/>
  <mergeCells count="20">
    <mergeCell ref="A1:K1"/>
    <mergeCell ref="A2:K2"/>
    <mergeCell ref="D3:E3"/>
    <mergeCell ref="F3:I3"/>
    <mergeCell ref="A28:K28"/>
    <mergeCell ref="A3:A4"/>
    <mergeCell ref="A5:A9"/>
    <mergeCell ref="A10:A14"/>
    <mergeCell ref="A15:A21"/>
    <mergeCell ref="A22:A25"/>
    <mergeCell ref="A26:A27"/>
    <mergeCell ref="B3:B4"/>
    <mergeCell ref="B5:B9"/>
    <mergeCell ref="B10:B14"/>
    <mergeCell ref="B15:B21"/>
    <mergeCell ref="B22:B25"/>
    <mergeCell ref="B26:B27"/>
    <mergeCell ref="C3:C4"/>
    <mergeCell ref="J3:J4"/>
    <mergeCell ref="K3:K4"/>
  </mergeCells>
  <printOptions horizontalCentered="1"/>
  <pageMargins left="0.03937007874015748" right="0.03937007874015748" top="0.5905511811023623" bottom="0.3937007874015748" header="0.03937007874015748" footer="0.03937007874015748"/>
  <pageSetup fitToHeight="0" fitToWidth="1" horizontalDpi="600" verticalDpi="600" orientation="landscape" paperSize="9" scale="83"/>
  <headerFooter>
    <oddFooter>&amp;R- &amp;P -</oddFooter>
    <evenFooter>&amp;L- &amp;P -</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IV29"/>
  <sheetViews>
    <sheetView zoomScaleSheetLayoutView="100" workbookViewId="0" topLeftCell="A2">
      <selection activeCell="K5" sqref="K5"/>
    </sheetView>
  </sheetViews>
  <sheetFormatPr defaultColWidth="8.8515625" defaultRowHeight="15"/>
  <cols>
    <col min="1" max="1" width="28.7109375" style="7" customWidth="1"/>
    <col min="2" max="2" width="17.28125" style="7" customWidth="1"/>
    <col min="3" max="3" width="15.140625" style="7" customWidth="1"/>
    <col min="4" max="4" width="17.57421875" style="8" customWidth="1"/>
    <col min="5" max="5" width="17.421875" style="8" customWidth="1"/>
    <col min="6" max="6" width="14.00390625" style="8" customWidth="1"/>
    <col min="7" max="7" width="14.28125" style="8" customWidth="1"/>
    <col min="8" max="8" width="15.57421875" style="8" customWidth="1"/>
    <col min="9" max="9" width="14.28125" style="8" customWidth="1"/>
    <col min="10" max="10" width="12.7109375" style="9" customWidth="1"/>
    <col min="11" max="11" width="15.140625" style="9" customWidth="1"/>
    <col min="12" max="16384" width="8.8515625" style="1" customWidth="1"/>
  </cols>
  <sheetData>
    <row r="1" spans="1:11" s="1" customFormat="1" ht="51" customHeight="1">
      <c r="A1" s="10" t="s">
        <v>43</v>
      </c>
      <c r="B1" s="10"/>
      <c r="C1" s="10"/>
      <c r="D1" s="10"/>
      <c r="E1" s="10"/>
      <c r="F1" s="10"/>
      <c r="G1" s="10"/>
      <c r="H1" s="10"/>
      <c r="I1" s="10"/>
      <c r="J1" s="10"/>
      <c r="K1" s="10"/>
    </row>
    <row r="2" spans="1:11" s="2" customFormat="1" ht="52.5" customHeight="1">
      <c r="A2" s="11" t="s">
        <v>44</v>
      </c>
      <c r="B2" s="11"/>
      <c r="C2" s="11"/>
      <c r="D2" s="11"/>
      <c r="E2" s="11"/>
      <c r="F2" s="11"/>
      <c r="G2" s="11"/>
      <c r="H2" s="11"/>
      <c r="I2" s="11"/>
      <c r="J2" s="11"/>
      <c r="K2" s="11"/>
    </row>
    <row r="3" spans="1:11" s="47" customFormat="1" ht="33" customHeight="1">
      <c r="A3" s="12" t="s">
        <v>2</v>
      </c>
      <c r="B3" s="12" t="s">
        <v>3</v>
      </c>
      <c r="C3" s="13" t="s">
        <v>4</v>
      </c>
      <c r="D3" s="14" t="s">
        <v>5</v>
      </c>
      <c r="E3" s="34"/>
      <c r="F3" s="35" t="s">
        <v>6</v>
      </c>
      <c r="G3" s="36"/>
      <c r="H3" s="36"/>
      <c r="I3" s="42"/>
      <c r="J3" s="43" t="s">
        <v>7</v>
      </c>
      <c r="K3" s="51" t="s">
        <v>8</v>
      </c>
    </row>
    <row r="4" spans="1:11" s="48" customFormat="1" ht="37.5" customHeight="1">
      <c r="A4" s="12"/>
      <c r="B4" s="12"/>
      <c r="C4" s="13"/>
      <c r="D4" s="15" t="s">
        <v>9</v>
      </c>
      <c r="E4" s="15" t="s">
        <v>10</v>
      </c>
      <c r="F4" s="15" t="s">
        <v>11</v>
      </c>
      <c r="G4" s="15" t="s">
        <v>10</v>
      </c>
      <c r="H4" s="15" t="s">
        <v>12</v>
      </c>
      <c r="I4" s="15" t="s">
        <v>10</v>
      </c>
      <c r="J4" s="43"/>
      <c r="K4" s="52"/>
    </row>
    <row r="5" spans="1:11" s="3" customFormat="1" ht="34.5" customHeight="1">
      <c r="A5" s="25" t="s">
        <v>13</v>
      </c>
      <c r="B5" s="16" t="s">
        <v>45</v>
      </c>
      <c r="C5" s="26" t="s">
        <v>46</v>
      </c>
      <c r="D5" s="30"/>
      <c r="E5" s="30"/>
      <c r="F5" s="37">
        <v>76.6</v>
      </c>
      <c r="G5" s="37">
        <f>F5*60%</f>
        <v>45.959999999999994</v>
      </c>
      <c r="H5" s="38">
        <v>77.6</v>
      </c>
      <c r="I5" s="45">
        <f>H5*40%</f>
        <v>31.04</v>
      </c>
      <c r="J5" s="45">
        <f>G5+I5</f>
        <v>77</v>
      </c>
      <c r="K5" s="46">
        <f>RANK(J5,$J$5:$J$8)</f>
        <v>4</v>
      </c>
    </row>
    <row r="6" spans="1:11" s="3" customFormat="1" ht="34.5" customHeight="1">
      <c r="A6" s="27"/>
      <c r="B6" s="20"/>
      <c r="C6" s="26" t="s">
        <v>47</v>
      </c>
      <c r="D6" s="30"/>
      <c r="E6" s="30"/>
      <c r="F6" s="39">
        <v>80.2</v>
      </c>
      <c r="G6" s="37">
        <f aca="true" t="shared" si="0" ref="G6:G21">F6*60%</f>
        <v>48.12</v>
      </c>
      <c r="H6" s="50">
        <v>79.2</v>
      </c>
      <c r="I6" s="45">
        <f aca="true" t="shared" si="1" ref="I6:I21">H6*40%</f>
        <v>31.680000000000003</v>
      </c>
      <c r="J6" s="45">
        <f aca="true" t="shared" si="2" ref="J6:J21">G6+I6</f>
        <v>79.8</v>
      </c>
      <c r="K6" s="46">
        <f>RANK(J6,$J$5:$J$8)</f>
        <v>2</v>
      </c>
    </row>
    <row r="7" spans="1:11" s="3" customFormat="1" ht="34.5" customHeight="1">
      <c r="A7" s="27"/>
      <c r="B7" s="20"/>
      <c r="C7" s="26" t="s">
        <v>48</v>
      </c>
      <c r="D7" s="30"/>
      <c r="E7" s="30"/>
      <c r="F7" s="39">
        <v>78.8</v>
      </c>
      <c r="G7" s="37">
        <f t="shared" si="0"/>
        <v>47.279999999999994</v>
      </c>
      <c r="H7" s="40">
        <v>74.6</v>
      </c>
      <c r="I7" s="45">
        <f t="shared" si="1"/>
        <v>29.84</v>
      </c>
      <c r="J7" s="45">
        <f t="shared" si="2"/>
        <v>77.11999999999999</v>
      </c>
      <c r="K7" s="46">
        <f>RANK(J7,$J$5:$J$8)</f>
        <v>3</v>
      </c>
    </row>
    <row r="8" spans="1:11" s="3" customFormat="1" ht="34.5" customHeight="1">
      <c r="A8" s="28"/>
      <c r="B8" s="22"/>
      <c r="C8" s="26" t="s">
        <v>49</v>
      </c>
      <c r="D8" s="30"/>
      <c r="E8" s="30"/>
      <c r="F8" s="39">
        <v>85</v>
      </c>
      <c r="G8" s="37">
        <f t="shared" si="0"/>
        <v>51</v>
      </c>
      <c r="H8" s="40">
        <v>85</v>
      </c>
      <c r="I8" s="45">
        <f t="shared" si="1"/>
        <v>34</v>
      </c>
      <c r="J8" s="45">
        <f t="shared" si="2"/>
        <v>85</v>
      </c>
      <c r="K8" s="46">
        <f>RANK(J8,$J$5:$J$8)</f>
        <v>1</v>
      </c>
    </row>
    <row r="9" spans="1:11" s="3" customFormat="1" ht="34.5" customHeight="1">
      <c r="A9" s="25" t="s">
        <v>50</v>
      </c>
      <c r="B9" s="16" t="s">
        <v>45</v>
      </c>
      <c r="C9" s="29" t="s">
        <v>51</v>
      </c>
      <c r="D9" s="30"/>
      <c r="E9" s="30"/>
      <c r="F9" s="39">
        <v>78.8</v>
      </c>
      <c r="G9" s="37">
        <f t="shared" si="0"/>
        <v>47.279999999999994</v>
      </c>
      <c r="H9" s="40">
        <v>79.8</v>
      </c>
      <c r="I9" s="45">
        <f t="shared" si="1"/>
        <v>31.92</v>
      </c>
      <c r="J9" s="45">
        <f t="shared" si="2"/>
        <v>79.19999999999999</v>
      </c>
      <c r="K9" s="46">
        <f>RANK(J9,$J$9:$J$15)</f>
        <v>4</v>
      </c>
    </row>
    <row r="10" spans="1:11" s="3" customFormat="1" ht="34.5" customHeight="1">
      <c r="A10" s="27"/>
      <c r="B10" s="20"/>
      <c r="C10" s="29" t="s">
        <v>52</v>
      </c>
      <c r="D10" s="30"/>
      <c r="E10" s="30"/>
      <c r="F10" s="39">
        <v>81.4</v>
      </c>
      <c r="G10" s="37">
        <f t="shared" si="0"/>
        <v>48.84</v>
      </c>
      <c r="H10" s="40">
        <v>75.4</v>
      </c>
      <c r="I10" s="45">
        <f t="shared" si="1"/>
        <v>30.160000000000004</v>
      </c>
      <c r="J10" s="45">
        <f t="shared" si="2"/>
        <v>79</v>
      </c>
      <c r="K10" s="46">
        <f aca="true" t="shared" si="3" ref="K10:K15">RANK(J10,$J$9:$J$15)</f>
        <v>5</v>
      </c>
    </row>
    <row r="11" spans="1:11" s="3" customFormat="1" ht="34.5" customHeight="1">
      <c r="A11" s="27"/>
      <c r="B11" s="20"/>
      <c r="C11" s="29" t="s">
        <v>53</v>
      </c>
      <c r="D11" s="30"/>
      <c r="E11" s="30"/>
      <c r="F11" s="39">
        <v>80.4</v>
      </c>
      <c r="G11" s="37">
        <f t="shared" si="0"/>
        <v>48.24</v>
      </c>
      <c r="H11" s="40">
        <v>81</v>
      </c>
      <c r="I11" s="45">
        <f t="shared" si="1"/>
        <v>32.4</v>
      </c>
      <c r="J11" s="45">
        <f t="shared" si="2"/>
        <v>80.64</v>
      </c>
      <c r="K11" s="46">
        <f t="shared" si="3"/>
        <v>2</v>
      </c>
    </row>
    <row r="12" spans="1:11" s="3" customFormat="1" ht="34.5" customHeight="1">
      <c r="A12" s="27"/>
      <c r="B12" s="20"/>
      <c r="C12" s="29" t="s">
        <v>54</v>
      </c>
      <c r="D12" s="30"/>
      <c r="E12" s="30"/>
      <c r="F12" s="39">
        <v>81.2</v>
      </c>
      <c r="G12" s="37">
        <f t="shared" si="0"/>
        <v>48.72</v>
      </c>
      <c r="H12" s="40">
        <v>78.4</v>
      </c>
      <c r="I12" s="45">
        <f t="shared" si="1"/>
        <v>31.360000000000003</v>
      </c>
      <c r="J12" s="45">
        <f t="shared" si="2"/>
        <v>80.08</v>
      </c>
      <c r="K12" s="46">
        <f t="shared" si="3"/>
        <v>3</v>
      </c>
    </row>
    <row r="13" spans="1:11" s="3" customFormat="1" ht="34.5" customHeight="1">
      <c r="A13" s="27"/>
      <c r="B13" s="20"/>
      <c r="C13" s="29" t="s">
        <v>55</v>
      </c>
      <c r="D13" s="30"/>
      <c r="E13" s="30"/>
      <c r="F13" s="39">
        <v>72.8</v>
      </c>
      <c r="G13" s="37">
        <f t="shared" si="0"/>
        <v>43.68</v>
      </c>
      <c r="H13" s="40">
        <v>78.2</v>
      </c>
      <c r="I13" s="45">
        <f t="shared" si="1"/>
        <v>31.28</v>
      </c>
      <c r="J13" s="45">
        <f t="shared" si="2"/>
        <v>74.96000000000001</v>
      </c>
      <c r="K13" s="46">
        <f t="shared" si="3"/>
        <v>7</v>
      </c>
    </row>
    <row r="14" spans="1:11" s="3" customFormat="1" ht="34.5" customHeight="1">
      <c r="A14" s="27"/>
      <c r="B14" s="20"/>
      <c r="C14" s="29" t="s">
        <v>56</v>
      </c>
      <c r="D14" s="30"/>
      <c r="E14" s="30"/>
      <c r="F14" s="39">
        <v>87.6</v>
      </c>
      <c r="G14" s="37">
        <f t="shared" si="0"/>
        <v>52.559999999999995</v>
      </c>
      <c r="H14" s="40">
        <v>84.8</v>
      </c>
      <c r="I14" s="45">
        <f t="shared" si="1"/>
        <v>33.92</v>
      </c>
      <c r="J14" s="45">
        <f t="shared" si="2"/>
        <v>86.47999999999999</v>
      </c>
      <c r="K14" s="46">
        <f t="shared" si="3"/>
        <v>1</v>
      </c>
    </row>
    <row r="15" spans="1:11" s="3" customFormat="1" ht="34.5" customHeight="1">
      <c r="A15" s="28"/>
      <c r="B15" s="22"/>
      <c r="C15" s="26" t="s">
        <v>57</v>
      </c>
      <c r="D15" s="30"/>
      <c r="E15" s="30"/>
      <c r="F15" s="39">
        <v>78</v>
      </c>
      <c r="G15" s="37">
        <f t="shared" si="0"/>
        <v>46.8</v>
      </c>
      <c r="H15" s="40">
        <v>78.8</v>
      </c>
      <c r="I15" s="45">
        <f t="shared" si="1"/>
        <v>31.52</v>
      </c>
      <c r="J15" s="45">
        <f t="shared" si="2"/>
        <v>78.32</v>
      </c>
      <c r="K15" s="46">
        <f t="shared" si="3"/>
        <v>6</v>
      </c>
    </row>
    <row r="16" spans="1:11" s="3" customFormat="1" ht="34.5" customHeight="1">
      <c r="A16" s="16" t="s">
        <v>34</v>
      </c>
      <c r="B16" s="17" t="s">
        <v>58</v>
      </c>
      <c r="C16" s="49" t="s">
        <v>59</v>
      </c>
      <c r="D16" s="30"/>
      <c r="E16" s="30"/>
      <c r="F16" s="39">
        <v>79.2</v>
      </c>
      <c r="G16" s="37">
        <f t="shared" si="0"/>
        <v>47.52</v>
      </c>
      <c r="H16" s="40">
        <v>77.6</v>
      </c>
      <c r="I16" s="45">
        <f t="shared" si="1"/>
        <v>31.04</v>
      </c>
      <c r="J16" s="45">
        <f t="shared" si="2"/>
        <v>78.56</v>
      </c>
      <c r="K16" s="46">
        <f>RANK(J16,$J$16:$J$17)</f>
        <v>2</v>
      </c>
    </row>
    <row r="17" spans="1:11" s="3" customFormat="1" ht="34.5" customHeight="1">
      <c r="A17" s="22"/>
      <c r="B17" s="23"/>
      <c r="C17" s="26" t="s">
        <v>60</v>
      </c>
      <c r="D17" s="30"/>
      <c r="E17" s="30"/>
      <c r="F17" s="39">
        <v>86.2</v>
      </c>
      <c r="G17" s="37">
        <f t="shared" si="0"/>
        <v>51.72</v>
      </c>
      <c r="H17" s="40">
        <v>83</v>
      </c>
      <c r="I17" s="45">
        <f t="shared" si="1"/>
        <v>33.2</v>
      </c>
      <c r="J17" s="45">
        <f t="shared" si="2"/>
        <v>84.92</v>
      </c>
      <c r="K17" s="46">
        <f>RANK(J17,$J$16:$J$17)</f>
        <v>1</v>
      </c>
    </row>
    <row r="18" spans="1:11" s="3" customFormat="1" ht="34.5" customHeight="1">
      <c r="A18" s="16" t="s">
        <v>39</v>
      </c>
      <c r="B18" s="17" t="s">
        <v>58</v>
      </c>
      <c r="C18" s="26" t="s">
        <v>61</v>
      </c>
      <c r="D18" s="30"/>
      <c r="E18" s="30"/>
      <c r="F18" s="39">
        <v>83</v>
      </c>
      <c r="G18" s="37">
        <f t="shared" si="0"/>
        <v>49.8</v>
      </c>
      <c r="H18" s="40">
        <v>82.2</v>
      </c>
      <c r="I18" s="45">
        <f t="shared" si="1"/>
        <v>32.88</v>
      </c>
      <c r="J18" s="45">
        <f t="shared" si="2"/>
        <v>82.68</v>
      </c>
      <c r="K18" s="46">
        <f>RANK(J18,$J$18:$J$21)</f>
        <v>2</v>
      </c>
    </row>
    <row r="19" spans="1:11" s="3" customFormat="1" ht="34.5" customHeight="1">
      <c r="A19" s="20"/>
      <c r="B19" s="21"/>
      <c r="C19" s="26" t="s">
        <v>62</v>
      </c>
      <c r="D19" s="30"/>
      <c r="E19" s="30"/>
      <c r="F19" s="39">
        <v>75.6</v>
      </c>
      <c r="G19" s="37">
        <f t="shared" si="0"/>
        <v>45.35999999999999</v>
      </c>
      <c r="H19" s="40">
        <v>75.2</v>
      </c>
      <c r="I19" s="45">
        <f t="shared" si="1"/>
        <v>30.080000000000002</v>
      </c>
      <c r="J19" s="45">
        <f t="shared" si="2"/>
        <v>75.44</v>
      </c>
      <c r="K19" s="46">
        <f>RANK(J19,$J$18:$J$21)</f>
        <v>3</v>
      </c>
    </row>
    <row r="20" spans="1:11" s="3" customFormat="1" ht="34.5" customHeight="1">
      <c r="A20" s="20"/>
      <c r="B20" s="21"/>
      <c r="C20" s="26" t="s">
        <v>63</v>
      </c>
      <c r="D20" s="30"/>
      <c r="E20" s="30"/>
      <c r="F20" s="39">
        <v>69.4</v>
      </c>
      <c r="G20" s="37">
        <f t="shared" si="0"/>
        <v>41.64</v>
      </c>
      <c r="H20" s="40">
        <v>74</v>
      </c>
      <c r="I20" s="45">
        <f t="shared" si="1"/>
        <v>29.6</v>
      </c>
      <c r="J20" s="45">
        <f t="shared" si="2"/>
        <v>71.24000000000001</v>
      </c>
      <c r="K20" s="46">
        <f>RANK(J20,$J$18:$J$21)</f>
        <v>4</v>
      </c>
    </row>
    <row r="21" spans="1:11" s="3" customFormat="1" ht="34.5" customHeight="1">
      <c r="A21" s="22"/>
      <c r="B21" s="23"/>
      <c r="C21" s="26" t="s">
        <v>64</v>
      </c>
      <c r="D21" s="30"/>
      <c r="E21" s="30"/>
      <c r="F21" s="39">
        <v>86.4</v>
      </c>
      <c r="G21" s="37">
        <f t="shared" si="0"/>
        <v>51.84</v>
      </c>
      <c r="H21" s="40">
        <v>82</v>
      </c>
      <c r="I21" s="45">
        <f t="shared" si="1"/>
        <v>32.800000000000004</v>
      </c>
      <c r="J21" s="45">
        <f t="shared" si="2"/>
        <v>84.64000000000001</v>
      </c>
      <c r="K21" s="46">
        <f>RANK(J21,$J$18:$J$21)</f>
        <v>1</v>
      </c>
    </row>
    <row r="22" spans="1:11" s="4" customFormat="1" ht="138" customHeight="1">
      <c r="A22" s="32" t="s">
        <v>42</v>
      </c>
      <c r="B22" s="33"/>
      <c r="C22" s="33"/>
      <c r="D22" s="33"/>
      <c r="E22" s="33"/>
      <c r="F22" s="33"/>
      <c r="G22" s="33"/>
      <c r="H22" s="33"/>
      <c r="I22" s="33"/>
      <c r="J22" s="33"/>
      <c r="K22" s="33"/>
    </row>
    <row r="23" spans="1:188" s="3" customFormat="1" ht="13.5">
      <c r="A23" s="7"/>
      <c r="B23" s="7"/>
      <c r="C23" s="7"/>
      <c r="D23" s="8"/>
      <c r="E23" s="8"/>
      <c r="F23" s="8"/>
      <c r="G23" s="8"/>
      <c r="H23" s="8"/>
      <c r="I23" s="8"/>
      <c r="J23" s="9"/>
      <c r="K23" s="9"/>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3" customFormat="1" ht="13.5">
      <c r="A24" s="7"/>
      <c r="B24" s="7"/>
      <c r="C24" s="7"/>
      <c r="D24" s="8"/>
      <c r="E24" s="8"/>
      <c r="F24" s="8"/>
      <c r="G24" s="8"/>
      <c r="H24" s="8"/>
      <c r="I24" s="8"/>
      <c r="J24" s="9"/>
      <c r="K24" s="9"/>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188" s="4" customFormat="1" ht="13.5">
      <c r="A25" s="7"/>
      <c r="B25" s="7"/>
      <c r="C25" s="7"/>
      <c r="D25" s="8"/>
      <c r="E25" s="8"/>
      <c r="F25" s="8"/>
      <c r="G25" s="8"/>
      <c r="H25" s="8"/>
      <c r="I25" s="8"/>
      <c r="J25" s="9"/>
      <c r="K25" s="9"/>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row>
    <row r="26" spans="1:188" s="5" customFormat="1" ht="13.5">
      <c r="A26" s="7"/>
      <c r="B26" s="7"/>
      <c r="C26" s="7"/>
      <c r="D26" s="8"/>
      <c r="E26" s="8"/>
      <c r="F26" s="8"/>
      <c r="G26" s="8"/>
      <c r="H26" s="8"/>
      <c r="I26" s="8"/>
      <c r="J26" s="9"/>
      <c r="K26" s="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row>
    <row r="27" spans="1:188" s="5" customFormat="1" ht="13.5">
      <c r="A27" s="7"/>
      <c r="B27" s="7"/>
      <c r="C27" s="7"/>
      <c r="D27" s="8"/>
      <c r="E27" s="8"/>
      <c r="F27" s="8"/>
      <c r="G27" s="8"/>
      <c r="H27" s="8"/>
      <c r="I27" s="8"/>
      <c r="J27" s="9"/>
      <c r="K27" s="9"/>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row>
    <row r="28" spans="1:256" s="6" customFormat="1" ht="13.5">
      <c r="A28" s="7"/>
      <c r="B28" s="7"/>
      <c r="C28" s="7"/>
      <c r="D28" s="8"/>
      <c r="E28" s="8"/>
      <c r="F28" s="8"/>
      <c r="G28" s="8"/>
      <c r="H28" s="8"/>
      <c r="I28" s="8"/>
      <c r="J28" s="9"/>
      <c r="K28" s="9"/>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3.5">
      <c r="A29" s="7"/>
      <c r="B29" s="7"/>
      <c r="C29" s="7"/>
      <c r="D29" s="8"/>
      <c r="E29" s="8"/>
      <c r="F29" s="8"/>
      <c r="G29" s="8"/>
      <c r="H29" s="8"/>
      <c r="I29" s="8"/>
      <c r="J29" s="9"/>
      <c r="K29" s="9"/>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sheetData>
  <sheetProtection/>
  <mergeCells count="18">
    <mergeCell ref="A1:K1"/>
    <mergeCell ref="A2:K2"/>
    <mergeCell ref="D3:E3"/>
    <mergeCell ref="F3:I3"/>
    <mergeCell ref="A22:K22"/>
    <mergeCell ref="A3:A4"/>
    <mergeCell ref="A5:A8"/>
    <mergeCell ref="A9:A15"/>
    <mergeCell ref="A16:A17"/>
    <mergeCell ref="A18:A21"/>
    <mergeCell ref="B3:B4"/>
    <mergeCell ref="B5:B8"/>
    <mergeCell ref="B9:B15"/>
    <mergeCell ref="B16:B17"/>
    <mergeCell ref="B18:B21"/>
    <mergeCell ref="C3:C4"/>
    <mergeCell ref="J3:J4"/>
    <mergeCell ref="K3:K4"/>
  </mergeCells>
  <printOptions horizontalCentered="1"/>
  <pageMargins left="0.03937007874015748" right="0.03937007874015748" top="0.3937007874015748" bottom="0.3937007874015748" header="0.03937007874015748" footer="0.03937007874015748"/>
  <pageSetup fitToHeight="0" fitToWidth="1" horizontalDpi="600" verticalDpi="600" orientation="landscape" paperSize="9" scale="81"/>
  <headerFooter>
    <oddFooter>&amp;R- &amp;P -</oddFooter>
    <evenFooter>&amp;L- &amp;P -</evenFooter>
  </headerFooter>
  <rowBreaks count="2" manualBreakCount="2">
    <brk id="17" max="255" man="1"/>
    <brk id="2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39"/>
  <sheetViews>
    <sheetView tabSelected="1" zoomScaleSheetLayoutView="100" workbookViewId="0" topLeftCell="A1">
      <selection activeCell="L6" sqref="L6"/>
    </sheetView>
  </sheetViews>
  <sheetFormatPr defaultColWidth="8.8515625" defaultRowHeight="15"/>
  <cols>
    <col min="1" max="1" width="19.8515625" style="7" customWidth="1"/>
    <col min="2" max="3" width="17.140625" style="7" customWidth="1"/>
    <col min="4" max="9" width="17.140625" style="8" customWidth="1"/>
    <col min="10" max="10" width="17.140625" style="9" customWidth="1"/>
    <col min="11" max="11" width="14.7109375" style="9" customWidth="1"/>
    <col min="12" max="16384" width="17.140625" style="1" customWidth="1"/>
  </cols>
  <sheetData>
    <row r="1" spans="1:11" s="1" customFormat="1" ht="51" customHeight="1">
      <c r="A1" s="10" t="s">
        <v>65</v>
      </c>
      <c r="B1" s="10"/>
      <c r="C1" s="10"/>
      <c r="D1" s="10"/>
      <c r="E1" s="10"/>
      <c r="F1" s="10"/>
      <c r="G1" s="10"/>
      <c r="H1" s="10"/>
      <c r="I1" s="10"/>
      <c r="J1" s="10"/>
      <c r="K1" s="10"/>
    </row>
    <row r="2" spans="1:11" s="2" customFormat="1" ht="30.75" customHeight="1">
      <c r="A2" s="11" t="s">
        <v>66</v>
      </c>
      <c r="B2" s="11"/>
      <c r="C2" s="11"/>
      <c r="D2" s="11"/>
      <c r="E2" s="11"/>
      <c r="F2" s="11"/>
      <c r="G2" s="11"/>
      <c r="H2" s="11"/>
      <c r="I2" s="11"/>
      <c r="J2" s="11"/>
      <c r="K2" s="11"/>
    </row>
    <row r="3" spans="1:11" s="1" customFormat="1" ht="27.75" customHeight="1">
      <c r="A3" s="12" t="s">
        <v>2</v>
      </c>
      <c r="B3" s="12" t="s">
        <v>3</v>
      </c>
      <c r="C3" s="13" t="s">
        <v>4</v>
      </c>
      <c r="D3" s="14" t="s">
        <v>5</v>
      </c>
      <c r="E3" s="34"/>
      <c r="F3" s="35" t="s">
        <v>6</v>
      </c>
      <c r="G3" s="36"/>
      <c r="H3" s="36"/>
      <c r="I3" s="42"/>
      <c r="J3" s="43" t="s">
        <v>7</v>
      </c>
      <c r="K3" s="44" t="s">
        <v>8</v>
      </c>
    </row>
    <row r="4" spans="1:11" s="3" customFormat="1" ht="27.75" customHeight="1">
      <c r="A4" s="12"/>
      <c r="B4" s="12"/>
      <c r="C4" s="13"/>
      <c r="D4" s="15" t="s">
        <v>9</v>
      </c>
      <c r="E4" s="15" t="s">
        <v>10</v>
      </c>
      <c r="F4" s="15" t="s">
        <v>11</v>
      </c>
      <c r="G4" s="15" t="s">
        <v>10</v>
      </c>
      <c r="H4" s="15" t="s">
        <v>12</v>
      </c>
      <c r="I4" s="15" t="s">
        <v>10</v>
      </c>
      <c r="J4" s="43"/>
      <c r="K4" s="43"/>
    </row>
    <row r="5" spans="1:11" s="3" customFormat="1" ht="27.75" customHeight="1">
      <c r="A5" s="16" t="s">
        <v>13</v>
      </c>
      <c r="B5" s="17" t="s">
        <v>67</v>
      </c>
      <c r="C5" s="18" t="s">
        <v>68</v>
      </c>
      <c r="D5" s="19">
        <v>103.2</v>
      </c>
      <c r="E5" s="37">
        <f aca="true" t="shared" si="0" ref="E5:E10">D5*2/3*50%</f>
        <v>34.4</v>
      </c>
      <c r="F5" s="37">
        <v>79.6</v>
      </c>
      <c r="G5" s="37">
        <f aca="true" t="shared" si="1" ref="G5:G10">F5*30%</f>
        <v>23.88</v>
      </c>
      <c r="H5" s="38">
        <v>75.2</v>
      </c>
      <c r="I5" s="45">
        <f aca="true" t="shared" si="2" ref="I5:I10">H5*20%</f>
        <v>15.040000000000001</v>
      </c>
      <c r="J5" s="45">
        <f aca="true" t="shared" si="3" ref="J5:J10">E5+G5+I5</f>
        <v>73.32000000000001</v>
      </c>
      <c r="K5" s="46">
        <f>RANK(J5,$J$5:$J$7)</f>
        <v>2</v>
      </c>
    </row>
    <row r="6" spans="1:11" s="3" customFormat="1" ht="27.75" customHeight="1">
      <c r="A6" s="20"/>
      <c r="B6" s="21"/>
      <c r="C6" s="18" t="s">
        <v>69</v>
      </c>
      <c r="D6" s="19">
        <v>101.2</v>
      </c>
      <c r="E6" s="37">
        <f t="shared" si="0"/>
        <v>33.733333333333334</v>
      </c>
      <c r="F6" s="39">
        <v>86.4</v>
      </c>
      <c r="G6" s="37">
        <f t="shared" si="1"/>
        <v>25.92</v>
      </c>
      <c r="H6" s="40">
        <v>84.4</v>
      </c>
      <c r="I6" s="45">
        <f t="shared" si="2"/>
        <v>16.880000000000003</v>
      </c>
      <c r="J6" s="45">
        <f t="shared" si="3"/>
        <v>76.53333333333333</v>
      </c>
      <c r="K6" s="46">
        <f>RANK(J6,$J$5:$J$7)</f>
        <v>1</v>
      </c>
    </row>
    <row r="7" spans="1:11" s="3" customFormat="1" ht="27.75" customHeight="1">
      <c r="A7" s="22"/>
      <c r="B7" s="23"/>
      <c r="C7" s="18" t="s">
        <v>70</v>
      </c>
      <c r="D7" s="24">
        <v>97.9</v>
      </c>
      <c r="E7" s="37">
        <f t="shared" si="0"/>
        <v>32.63333333333333</v>
      </c>
      <c r="F7" s="39">
        <v>77</v>
      </c>
      <c r="G7" s="37">
        <f t="shared" si="1"/>
        <v>23.099999999999998</v>
      </c>
      <c r="H7" s="40">
        <v>75.4</v>
      </c>
      <c r="I7" s="45">
        <f t="shared" si="2"/>
        <v>15.080000000000002</v>
      </c>
      <c r="J7" s="45">
        <f t="shared" si="3"/>
        <v>70.81333333333333</v>
      </c>
      <c r="K7" s="46">
        <f>RANK(J7,$J$5:$J$7)</f>
        <v>3</v>
      </c>
    </row>
    <row r="8" spans="1:11" s="3" customFormat="1" ht="27.75" customHeight="1">
      <c r="A8" s="25" t="s">
        <v>50</v>
      </c>
      <c r="B8" s="16" t="s">
        <v>71</v>
      </c>
      <c r="C8" s="26" t="s">
        <v>72</v>
      </c>
      <c r="D8" s="19">
        <v>108.1</v>
      </c>
      <c r="E8" s="37">
        <f t="shared" si="0"/>
        <v>36.03333333333333</v>
      </c>
      <c r="F8" s="39">
        <v>87.6</v>
      </c>
      <c r="G8" s="37">
        <f t="shared" si="1"/>
        <v>26.279999999999998</v>
      </c>
      <c r="H8" s="40">
        <v>88</v>
      </c>
      <c r="I8" s="45">
        <f t="shared" si="2"/>
        <v>17.6</v>
      </c>
      <c r="J8" s="45">
        <f t="shared" si="3"/>
        <v>79.91333333333333</v>
      </c>
      <c r="K8" s="46">
        <f>RANK(J8,$J$8:$J$10)</f>
        <v>1</v>
      </c>
    </row>
    <row r="9" spans="1:11" s="3" customFormat="1" ht="27.75" customHeight="1">
      <c r="A9" s="27"/>
      <c r="B9" s="20"/>
      <c r="C9" s="26" t="s">
        <v>73</v>
      </c>
      <c r="D9" s="19">
        <v>103.2</v>
      </c>
      <c r="E9" s="37">
        <f t="shared" si="0"/>
        <v>34.4</v>
      </c>
      <c r="F9" s="39">
        <v>78</v>
      </c>
      <c r="G9" s="37">
        <f t="shared" si="1"/>
        <v>23.4</v>
      </c>
      <c r="H9" s="40">
        <v>73.4</v>
      </c>
      <c r="I9" s="45">
        <f t="shared" si="2"/>
        <v>14.680000000000001</v>
      </c>
      <c r="J9" s="45">
        <f t="shared" si="3"/>
        <v>72.48</v>
      </c>
      <c r="K9" s="46">
        <f>RANK(J9,$J$8:$J$10)</f>
        <v>2</v>
      </c>
    </row>
    <row r="10" spans="1:11" s="3" customFormat="1" ht="27.75" customHeight="1">
      <c r="A10" s="28"/>
      <c r="B10" s="22"/>
      <c r="C10" s="26" t="s">
        <v>74</v>
      </c>
      <c r="D10" s="19">
        <v>102.1</v>
      </c>
      <c r="E10" s="37">
        <f t="shared" si="0"/>
        <v>34.03333333333333</v>
      </c>
      <c r="F10" s="39">
        <v>73</v>
      </c>
      <c r="G10" s="37">
        <f t="shared" si="1"/>
        <v>21.9</v>
      </c>
      <c r="H10" s="40">
        <v>70.8</v>
      </c>
      <c r="I10" s="45">
        <f t="shared" si="2"/>
        <v>14.16</v>
      </c>
      <c r="J10" s="45">
        <f t="shared" si="3"/>
        <v>70.09333333333333</v>
      </c>
      <c r="K10" s="46">
        <f>RANK(J10,$J$8:$J$10)</f>
        <v>3</v>
      </c>
    </row>
    <row r="11" spans="1:11" s="3" customFormat="1" ht="27.75" customHeight="1">
      <c r="A11" s="25" t="s">
        <v>50</v>
      </c>
      <c r="B11" s="25" t="s">
        <v>75</v>
      </c>
      <c r="C11" s="29" t="s">
        <v>76</v>
      </c>
      <c r="D11" s="30"/>
      <c r="E11" s="30"/>
      <c r="F11" s="39">
        <v>75.2</v>
      </c>
      <c r="G11" s="37">
        <f aca="true" t="shared" si="4" ref="G11:G16">F11*60%</f>
        <v>45.12</v>
      </c>
      <c r="H11" s="40">
        <v>76.8</v>
      </c>
      <c r="I11" s="45">
        <f aca="true" t="shared" si="5" ref="I11:I16">H11*40%</f>
        <v>30.72</v>
      </c>
      <c r="J11" s="45">
        <f aca="true" t="shared" si="6" ref="J11:J16">+G11+I11</f>
        <v>75.84</v>
      </c>
      <c r="K11" s="46">
        <f aca="true" t="shared" si="7" ref="K11:K16">RANK(J11,$J$11:$J$16)</f>
        <v>2</v>
      </c>
    </row>
    <row r="12" spans="1:11" s="3" customFormat="1" ht="27.75" customHeight="1">
      <c r="A12" s="27"/>
      <c r="B12" s="27"/>
      <c r="C12" s="29" t="s">
        <v>77</v>
      </c>
      <c r="D12" s="30"/>
      <c r="E12" s="30"/>
      <c r="F12" s="39">
        <v>70.8</v>
      </c>
      <c r="G12" s="37">
        <f t="shared" si="4"/>
        <v>42.48</v>
      </c>
      <c r="H12" s="40">
        <v>70.8</v>
      </c>
      <c r="I12" s="45">
        <f t="shared" si="5"/>
        <v>28.32</v>
      </c>
      <c r="J12" s="45">
        <f t="shared" si="6"/>
        <v>70.8</v>
      </c>
      <c r="K12" s="46">
        <f t="shared" si="7"/>
        <v>6</v>
      </c>
    </row>
    <row r="13" spans="1:11" s="3" customFormat="1" ht="27.75" customHeight="1">
      <c r="A13" s="27"/>
      <c r="B13" s="27"/>
      <c r="C13" s="29" t="s">
        <v>78</v>
      </c>
      <c r="D13" s="30"/>
      <c r="E13" s="30"/>
      <c r="F13" s="39">
        <v>77.2</v>
      </c>
      <c r="G13" s="37">
        <f t="shared" si="4"/>
        <v>46.32</v>
      </c>
      <c r="H13" s="40">
        <v>67.2</v>
      </c>
      <c r="I13" s="45">
        <f t="shared" si="5"/>
        <v>26.880000000000003</v>
      </c>
      <c r="J13" s="45">
        <f t="shared" si="6"/>
        <v>73.2</v>
      </c>
      <c r="K13" s="46">
        <f t="shared" si="7"/>
        <v>4</v>
      </c>
    </row>
    <row r="14" spans="1:11" s="3" customFormat="1" ht="27.75" customHeight="1">
      <c r="A14" s="27"/>
      <c r="B14" s="27"/>
      <c r="C14" s="29" t="s">
        <v>79</v>
      </c>
      <c r="D14" s="30"/>
      <c r="E14" s="30"/>
      <c r="F14" s="39">
        <v>87.6</v>
      </c>
      <c r="G14" s="37">
        <f t="shared" si="4"/>
        <v>52.559999999999995</v>
      </c>
      <c r="H14" s="40">
        <v>83.2</v>
      </c>
      <c r="I14" s="45">
        <f t="shared" si="5"/>
        <v>33.28</v>
      </c>
      <c r="J14" s="45">
        <f t="shared" si="6"/>
        <v>85.84</v>
      </c>
      <c r="K14" s="46">
        <f t="shared" si="7"/>
        <v>1</v>
      </c>
    </row>
    <row r="15" spans="1:11" s="3" customFormat="1" ht="27.75" customHeight="1">
      <c r="A15" s="27"/>
      <c r="B15" s="27"/>
      <c r="C15" s="29" t="s">
        <v>80</v>
      </c>
      <c r="D15" s="30"/>
      <c r="E15" s="30"/>
      <c r="F15" s="39">
        <v>72.4</v>
      </c>
      <c r="G15" s="37">
        <f t="shared" si="4"/>
        <v>43.440000000000005</v>
      </c>
      <c r="H15" s="40">
        <v>70.8</v>
      </c>
      <c r="I15" s="45">
        <f t="shared" si="5"/>
        <v>28.32</v>
      </c>
      <c r="J15" s="45">
        <f t="shared" si="6"/>
        <v>71.76</v>
      </c>
      <c r="K15" s="46">
        <f t="shared" si="7"/>
        <v>5</v>
      </c>
    </row>
    <row r="16" spans="1:11" s="3" customFormat="1" ht="27.75" customHeight="1">
      <c r="A16" s="28"/>
      <c r="B16" s="28"/>
      <c r="C16" s="29" t="s">
        <v>81</v>
      </c>
      <c r="D16" s="30"/>
      <c r="E16" s="30"/>
      <c r="F16" s="39">
        <v>75.6</v>
      </c>
      <c r="G16" s="37">
        <f t="shared" si="4"/>
        <v>45.35999999999999</v>
      </c>
      <c r="H16" s="40">
        <v>70.6</v>
      </c>
      <c r="I16" s="45">
        <f t="shared" si="5"/>
        <v>28.24</v>
      </c>
      <c r="J16" s="45">
        <f t="shared" si="6"/>
        <v>73.6</v>
      </c>
      <c r="K16" s="46">
        <f t="shared" si="7"/>
        <v>3</v>
      </c>
    </row>
    <row r="17" spans="1:11" s="3" customFormat="1" ht="27.75" customHeight="1">
      <c r="A17" s="25" t="s">
        <v>82</v>
      </c>
      <c r="B17" s="25" t="s">
        <v>75</v>
      </c>
      <c r="C17" s="18" t="s">
        <v>83</v>
      </c>
      <c r="D17" s="31">
        <v>107</v>
      </c>
      <c r="E17" s="37">
        <f>D17*2/3*50%</f>
        <v>35.666666666666664</v>
      </c>
      <c r="F17" s="39">
        <v>77.8</v>
      </c>
      <c r="G17" s="37">
        <f>F17*30%</f>
        <v>23.34</v>
      </c>
      <c r="H17" s="40">
        <v>68.2</v>
      </c>
      <c r="I17" s="45">
        <f>H17*20%</f>
        <v>13.64</v>
      </c>
      <c r="J17" s="45">
        <f>E17+G17+I17</f>
        <v>72.64666666666666</v>
      </c>
      <c r="K17" s="46">
        <f>RANK(J17,$J$17:$J$19)</f>
        <v>2</v>
      </c>
    </row>
    <row r="18" spans="1:11" s="3" customFormat="1" ht="27.75" customHeight="1">
      <c r="A18" s="27"/>
      <c r="B18" s="27"/>
      <c r="C18" s="18" t="s">
        <v>84</v>
      </c>
      <c r="D18" s="31">
        <v>106.9</v>
      </c>
      <c r="E18" s="37">
        <f>D18*2/3*50%</f>
        <v>35.63333333333333</v>
      </c>
      <c r="F18" s="39">
        <v>88.4</v>
      </c>
      <c r="G18" s="37">
        <f>F18*30%</f>
        <v>26.52</v>
      </c>
      <c r="H18" s="40">
        <v>80</v>
      </c>
      <c r="I18" s="45">
        <f>H18*20%</f>
        <v>16</v>
      </c>
      <c r="J18" s="45">
        <f>E18+G18+I18</f>
        <v>78.15333333333334</v>
      </c>
      <c r="K18" s="46">
        <f>RANK(J18,$J$17:$J$19)</f>
        <v>1</v>
      </c>
    </row>
    <row r="19" spans="1:11" s="3" customFormat="1" ht="27.75" customHeight="1">
      <c r="A19" s="28"/>
      <c r="B19" s="28"/>
      <c r="C19" s="18" t="s">
        <v>85</v>
      </c>
      <c r="D19" s="31">
        <v>101.7</v>
      </c>
      <c r="E19" s="37">
        <f>D19*2/3*50%</f>
        <v>33.9</v>
      </c>
      <c r="F19" s="41" t="s">
        <v>86</v>
      </c>
      <c r="G19" s="41" t="s">
        <v>86</v>
      </c>
      <c r="H19" s="41" t="s">
        <v>86</v>
      </c>
      <c r="I19" s="41" t="s">
        <v>86</v>
      </c>
      <c r="J19" s="45">
        <f>E19</f>
        <v>33.9</v>
      </c>
      <c r="K19" s="46">
        <f>RANK(J19,$J$17:$J$19)</f>
        <v>3</v>
      </c>
    </row>
    <row r="20" spans="1:11" s="4" customFormat="1" ht="112.5" customHeight="1">
      <c r="A20" s="32" t="s">
        <v>42</v>
      </c>
      <c r="B20" s="33"/>
      <c r="C20" s="33"/>
      <c r="D20" s="33"/>
      <c r="E20" s="33"/>
      <c r="F20" s="33"/>
      <c r="G20" s="33"/>
      <c r="H20" s="33"/>
      <c r="I20" s="33"/>
      <c r="J20" s="33"/>
      <c r="K20" s="33"/>
    </row>
    <row r="21" spans="1:188" s="3" customFormat="1" ht="13.5">
      <c r="A21" s="7"/>
      <c r="B21" s="7"/>
      <c r="C21" s="7"/>
      <c r="D21" s="8"/>
      <c r="E21" s="8"/>
      <c r="F21" s="8"/>
      <c r="G21" s="8"/>
      <c r="H21" s="8"/>
      <c r="I21" s="8"/>
      <c r="J21" s="9"/>
      <c r="K21" s="9"/>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3" customFormat="1" ht="13.5">
      <c r="A22" s="7"/>
      <c r="B22" s="7"/>
      <c r="C22" s="7"/>
      <c r="D22" s="8"/>
      <c r="E22" s="8"/>
      <c r="F22" s="8"/>
      <c r="G22" s="8"/>
      <c r="H22" s="8"/>
      <c r="I22" s="8"/>
      <c r="J22" s="9"/>
      <c r="K22" s="9"/>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4" customFormat="1" ht="13.5">
      <c r="A23" s="7"/>
      <c r="B23" s="7"/>
      <c r="C23" s="7"/>
      <c r="D23" s="8"/>
      <c r="E23" s="8"/>
      <c r="F23" s="8"/>
      <c r="G23" s="8"/>
      <c r="H23" s="8"/>
      <c r="I23" s="8"/>
      <c r="J23" s="9"/>
      <c r="K23" s="9"/>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5" customFormat="1" ht="13.5">
      <c r="A24" s="7"/>
      <c r="B24" s="7"/>
      <c r="C24" s="7"/>
      <c r="D24" s="8"/>
      <c r="E24" s="8"/>
      <c r="F24" s="8"/>
      <c r="G24" s="8"/>
      <c r="H24" s="8"/>
      <c r="I24" s="8"/>
      <c r="J24" s="9"/>
      <c r="K24" s="9"/>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188" s="5" customFormat="1" ht="13.5">
      <c r="A25" s="7"/>
      <c r="B25" s="7"/>
      <c r="C25" s="7"/>
      <c r="D25" s="8"/>
      <c r="E25" s="8"/>
      <c r="F25" s="8"/>
      <c r="G25" s="8"/>
      <c r="H25" s="8"/>
      <c r="I25" s="8"/>
      <c r="J25" s="9"/>
      <c r="K25" s="9"/>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row>
    <row r="26" spans="1:256" s="3" customFormat="1" ht="13.5">
      <c r="A26" s="7"/>
      <c r="B26" s="7"/>
      <c r="C26" s="7"/>
      <c r="D26" s="8"/>
      <c r="E26" s="8"/>
      <c r="F26" s="8"/>
      <c r="G26" s="8"/>
      <c r="H26" s="8"/>
      <c r="I26" s="8"/>
      <c r="J26" s="9"/>
      <c r="K26" s="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3" customFormat="1" ht="13.5">
      <c r="A27" s="7"/>
      <c r="B27" s="7"/>
      <c r="C27" s="7"/>
      <c r="D27" s="8"/>
      <c r="E27" s="8"/>
      <c r="F27" s="8"/>
      <c r="G27" s="8"/>
      <c r="H27" s="8"/>
      <c r="I27" s="8"/>
      <c r="J27" s="9"/>
      <c r="K27" s="9"/>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3" customFormat="1" ht="13.5">
      <c r="A28" s="7"/>
      <c r="B28" s="7"/>
      <c r="C28" s="7"/>
      <c r="D28" s="8"/>
      <c r="E28" s="8"/>
      <c r="F28" s="8"/>
      <c r="G28" s="8"/>
      <c r="H28" s="8"/>
      <c r="I28" s="8"/>
      <c r="J28" s="9"/>
      <c r="K28" s="9"/>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3.5">
      <c r="A29" s="7"/>
      <c r="B29" s="7"/>
      <c r="C29" s="7"/>
      <c r="D29" s="8"/>
      <c r="E29" s="8"/>
      <c r="F29" s="8"/>
      <c r="G29" s="8"/>
      <c r="H29" s="8"/>
      <c r="I29" s="8"/>
      <c r="J29" s="9"/>
      <c r="K29" s="9"/>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5" customFormat="1" ht="13.5">
      <c r="A30" s="7"/>
      <c r="B30" s="7"/>
      <c r="C30" s="7"/>
      <c r="D30" s="8"/>
      <c r="E30" s="8"/>
      <c r="F30" s="8"/>
      <c r="G30" s="8"/>
      <c r="H30" s="8"/>
      <c r="I30" s="8"/>
      <c r="J30" s="9"/>
      <c r="K30" s="9"/>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5" customFormat="1" ht="13.5">
      <c r="A31" s="7"/>
      <c r="B31" s="7"/>
      <c r="C31" s="7"/>
      <c r="D31" s="8"/>
      <c r="E31" s="8"/>
      <c r="F31" s="8"/>
      <c r="G31" s="8"/>
      <c r="H31" s="8"/>
      <c r="I31" s="8"/>
      <c r="J31" s="9"/>
      <c r="K31" s="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3" customFormat="1" ht="13.5">
      <c r="A32" s="7"/>
      <c r="B32" s="7"/>
      <c r="C32" s="7"/>
      <c r="D32" s="8"/>
      <c r="E32" s="8"/>
      <c r="F32" s="8"/>
      <c r="G32" s="8"/>
      <c r="H32" s="8"/>
      <c r="I32" s="8"/>
      <c r="J32" s="9"/>
      <c r="K32" s="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3" customFormat="1" ht="13.5">
      <c r="A33" s="7"/>
      <c r="B33" s="7"/>
      <c r="C33" s="7"/>
      <c r="D33" s="8"/>
      <c r="E33" s="8"/>
      <c r="F33" s="8"/>
      <c r="G33" s="8"/>
      <c r="H33" s="8"/>
      <c r="I33" s="8"/>
      <c r="J33" s="9"/>
      <c r="K33" s="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3" customFormat="1" ht="13.5">
      <c r="A34" s="7"/>
      <c r="B34" s="7"/>
      <c r="C34" s="7"/>
      <c r="D34" s="8"/>
      <c r="E34" s="8"/>
      <c r="F34" s="8"/>
      <c r="G34" s="8"/>
      <c r="H34" s="8"/>
      <c r="I34" s="8"/>
      <c r="J34" s="9"/>
      <c r="K34" s="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4" customFormat="1" ht="13.5">
      <c r="A35" s="7"/>
      <c r="B35" s="7"/>
      <c r="C35" s="7"/>
      <c r="D35" s="8"/>
      <c r="E35" s="8"/>
      <c r="F35" s="8"/>
      <c r="G35" s="8"/>
      <c r="H35" s="8"/>
      <c r="I35" s="8"/>
      <c r="J35" s="9"/>
      <c r="K35" s="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5" customFormat="1" ht="13.5">
      <c r="A36" s="7"/>
      <c r="B36" s="7"/>
      <c r="C36" s="7"/>
      <c r="D36" s="8"/>
      <c r="E36" s="8"/>
      <c r="F36" s="8"/>
      <c r="G36" s="8"/>
      <c r="H36" s="8"/>
      <c r="I36" s="8"/>
      <c r="J36" s="9"/>
      <c r="K36" s="9"/>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5" customFormat="1" ht="13.5">
      <c r="A37" s="7"/>
      <c r="B37" s="7"/>
      <c r="C37" s="7"/>
      <c r="D37" s="8"/>
      <c r="E37" s="8"/>
      <c r="F37" s="8"/>
      <c r="G37" s="8"/>
      <c r="H37" s="8"/>
      <c r="I37" s="8"/>
      <c r="J37" s="9"/>
      <c r="K37" s="9"/>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6" customFormat="1" ht="13.5">
      <c r="A38" s="7"/>
      <c r="B38" s="7"/>
      <c r="C38" s="7"/>
      <c r="D38" s="8"/>
      <c r="E38" s="8"/>
      <c r="F38" s="8"/>
      <c r="G38" s="8"/>
      <c r="H38" s="8"/>
      <c r="I38" s="8"/>
      <c r="J38" s="9"/>
      <c r="K38" s="9"/>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6" customFormat="1" ht="13.5">
      <c r="A39" s="7"/>
      <c r="B39" s="7"/>
      <c r="C39" s="7"/>
      <c r="D39" s="8"/>
      <c r="E39" s="8"/>
      <c r="F39" s="8"/>
      <c r="G39" s="8"/>
      <c r="H39" s="8"/>
      <c r="I39" s="8"/>
      <c r="J39" s="9"/>
      <c r="K39" s="9"/>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sheetData>
  <sheetProtection/>
  <mergeCells count="18">
    <mergeCell ref="A1:K1"/>
    <mergeCell ref="A2:K2"/>
    <mergeCell ref="D3:E3"/>
    <mergeCell ref="F3:I3"/>
    <mergeCell ref="A20:K20"/>
    <mergeCell ref="A3:A4"/>
    <mergeCell ref="A5:A7"/>
    <mergeCell ref="A8:A10"/>
    <mergeCell ref="A11:A16"/>
    <mergeCell ref="A17:A19"/>
    <mergeCell ref="B3:B4"/>
    <mergeCell ref="B5:B7"/>
    <mergeCell ref="B8:B10"/>
    <mergeCell ref="B11:B16"/>
    <mergeCell ref="B17:B19"/>
    <mergeCell ref="C3:C4"/>
    <mergeCell ref="J3:J4"/>
    <mergeCell ref="K3:K4"/>
  </mergeCells>
  <printOptions horizontalCentered="1"/>
  <pageMargins left="0.03937007874015748" right="0.03937007874015748" top="0.31496062992125984" bottom="0.31496062992125984" header="0.03937007874015748" footer="0.03937007874015748"/>
  <pageSetup fitToHeight="0" fitToWidth="1" horizontalDpi="600" verticalDpi="600" orientation="landscape" paperSize="9" scale="78"/>
  <headerFooter>
    <oddFooter>&amp;R- &amp;P -</oddFooter>
    <evenFooter>&amp;L- &amp;P -</even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uos</cp:lastModifiedBy>
  <cp:lastPrinted>2020-12-07T19:00:18Z</cp:lastPrinted>
  <dcterms:created xsi:type="dcterms:W3CDTF">2015-12-21T10:17:33Z</dcterms:created>
  <dcterms:modified xsi:type="dcterms:W3CDTF">2023-10-24T11:27:15Z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7463D7DEEDCF4D5D804F24E15D78C064_13</vt:lpwstr>
  </property>
  <property fmtid="{D5CDD505-2E9C-101B-9397-08002B2CF9AE}" pid="4" name="퀀_generated_2.-2147483648">
    <vt:i4>2052</vt:i4>
  </property>
</Properties>
</file>