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5075" windowHeight="4200"/>
  </bookViews>
  <sheets>
    <sheet name="海南省纪检监察系统面向全国公开选调工作人员面试名单" sheetId="1" r:id="rId1"/>
    <sheet name="Sheet1" sheetId="2" r:id="rId2"/>
  </sheets>
  <definedNames>
    <definedName name="_xlnm.Print_Titles" localSheetId="0">海南省纪检监察系统面向全国公开选调工作人员面试名单!$2:$2</definedName>
  </definedNames>
  <calcPr calcId="144525"/>
</workbook>
</file>

<file path=xl/calcChain.xml><?xml version="1.0" encoding="utf-8"?>
<calcChain xmlns="http://schemas.openxmlformats.org/spreadsheetml/2006/main">
  <c r="C126" i="1" l="1"/>
  <c r="C125" i="1"/>
  <c r="D126" i="1"/>
  <c r="D125" i="1"/>
  <c r="D62" i="1" l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C3" i="1"/>
  <c r="D134" i="1" l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C63" i="1"/>
</calcChain>
</file>

<file path=xl/sharedStrings.xml><?xml version="1.0" encoding="utf-8"?>
<sst xmlns="http://schemas.openxmlformats.org/spreadsheetml/2006/main" count="142" uniqueCount="27">
  <si>
    <t>序号</t>
  </si>
  <si>
    <t>报考岗位</t>
  </si>
  <si>
    <t>准考证号</t>
  </si>
  <si>
    <t>姓名</t>
  </si>
  <si>
    <t>海南省纪检监察系统面向全省公开选调工作人员面试名单</t>
    <phoneticPr fontId="2" type="noConversion"/>
  </si>
  <si>
    <t>05_一级科员</t>
    <phoneticPr fontId="5" type="noConversion"/>
  </si>
  <si>
    <t>杨江雅</t>
    <phoneticPr fontId="5" type="noConversion"/>
  </si>
  <si>
    <t>05_一级科员</t>
  </si>
  <si>
    <t>06_一级科员（文字综合）</t>
  </si>
  <si>
    <t>07_一级科员及以下</t>
  </si>
  <si>
    <t>08_一级科员</t>
  </si>
  <si>
    <t>09_四级主任科员及以下</t>
  </si>
  <si>
    <t>10_四级主任科员及以下</t>
  </si>
  <si>
    <t>13_一级科员及以下</t>
  </si>
  <si>
    <t>陈俊</t>
    <phoneticPr fontId="5" type="noConversion"/>
  </si>
  <si>
    <t>14_四级主任科员及以下</t>
  </si>
  <si>
    <t>16_一级科员及以下</t>
  </si>
  <si>
    <t>18_一级科员</t>
  </si>
  <si>
    <t>23_纪检监察部工作人员</t>
  </si>
  <si>
    <t>24_纪检监察部工作人员</t>
  </si>
  <si>
    <t>25_纪检监察部工作人员</t>
  </si>
  <si>
    <t>29_纪检监察处工作人员</t>
  </si>
  <si>
    <t>01_一级主任科员及以下</t>
  </si>
  <si>
    <t>02_一级主任科员及以下（文字综合）</t>
  </si>
  <si>
    <t>胡诗泉</t>
  </si>
  <si>
    <t>01301045</t>
  </si>
  <si>
    <t>备注：1.同岗位面试人员名单按笔试成绩由高到低排序。
     2.因最后一名同分，24号岗位共9人进入面试。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</si>
</sst>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0">
    <xf numFmtId="0" fontId="0" fillId="0" borderId="0" xfId="0">
      <alignment vertical="center"/>
    </xf>
    <xf numFmtId="49" fontId="0" fillId="0" borderId="0" xfId="0" applyNumberFormat="1" applyFill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tabSelected="1" workbookViewId="0">
      <selection activeCell="B11" sqref="B11"/>
    </sheetView>
  </sheetViews>
  <sheetFormatPr defaultRowHeight="29.1" customHeight="1" x14ac:dyDescent="0.15"/>
  <cols>
    <col min="1" max="1" width="9.125" style="1" customWidth="1"/>
    <col min="2" max="2" width="34.25" style="1" customWidth="1"/>
    <col min="3" max="3" width="24.875" style="1" customWidth="1"/>
    <col min="4" max="4" width="20" style="1" customWidth="1"/>
    <col min="5" max="16384" width="9" style="1"/>
  </cols>
  <sheetData>
    <row r="1" spans="1:4" ht="29.1" customHeight="1" x14ac:dyDescent="0.15">
      <c r="A1" s="7" t="s">
        <v>4</v>
      </c>
      <c r="B1" s="8"/>
      <c r="C1" s="8"/>
      <c r="D1" s="8"/>
    </row>
    <row r="2" spans="1:4" ht="29.1" customHeight="1" x14ac:dyDescent="0.15">
      <c r="A2" s="2" t="s">
        <v>0</v>
      </c>
      <c r="B2" s="2" t="s">
        <v>1</v>
      </c>
      <c r="C2" s="2" t="s">
        <v>2</v>
      </c>
      <c r="D2" s="2" t="s">
        <v>3</v>
      </c>
    </row>
    <row r="3" spans="1:4" ht="29.1" customHeight="1" x14ac:dyDescent="0.15">
      <c r="A3" s="3">
        <v>1</v>
      </c>
      <c r="B3" s="4" t="s">
        <v>22</v>
      </c>
      <c r="C3" s="4" t="str">
        <f>"01201077"</f>
        <v>01201077</v>
      </c>
      <c r="D3" s="4" t="str">
        <f>"苏强"</f>
        <v>苏强</v>
      </c>
    </row>
    <row r="4" spans="1:4" ht="29.1" customHeight="1" x14ac:dyDescent="0.15">
      <c r="A4" s="3">
        <v>2</v>
      </c>
      <c r="B4" s="4" t="s">
        <v>22</v>
      </c>
      <c r="C4" s="4" t="str">
        <f>"01202029"</f>
        <v>01202029</v>
      </c>
      <c r="D4" s="4" t="str">
        <f>"黎德智"</f>
        <v>黎德智</v>
      </c>
    </row>
    <row r="5" spans="1:4" ht="29.1" customHeight="1" x14ac:dyDescent="0.15">
      <c r="A5" s="3">
        <v>3</v>
      </c>
      <c r="B5" s="4" t="s">
        <v>22</v>
      </c>
      <c r="C5" s="4" t="str">
        <f>"01401061"</f>
        <v>01401061</v>
      </c>
      <c r="D5" s="4" t="str">
        <f>"陈思平"</f>
        <v>陈思平</v>
      </c>
    </row>
    <row r="6" spans="1:4" ht="29.1" customHeight="1" x14ac:dyDescent="0.15">
      <c r="A6" s="3">
        <v>4</v>
      </c>
      <c r="B6" s="4" t="s">
        <v>22</v>
      </c>
      <c r="C6" s="4" t="str">
        <f>"01301085"</f>
        <v>01301085</v>
      </c>
      <c r="D6" s="4" t="str">
        <f>"王春晓"</f>
        <v>王春晓</v>
      </c>
    </row>
    <row r="7" spans="1:4" ht="29.1" customHeight="1" x14ac:dyDescent="0.15">
      <c r="A7" s="3">
        <v>5</v>
      </c>
      <c r="B7" s="4" t="s">
        <v>22</v>
      </c>
      <c r="C7" s="4" t="str">
        <f>"01202005"</f>
        <v>01202005</v>
      </c>
      <c r="D7" s="4" t="str">
        <f>"李玮"</f>
        <v>李玮</v>
      </c>
    </row>
    <row r="8" spans="1:4" ht="29.1" customHeight="1" x14ac:dyDescent="0.15">
      <c r="A8" s="3">
        <v>6</v>
      </c>
      <c r="B8" s="4" t="s">
        <v>22</v>
      </c>
      <c r="C8" s="4" t="str">
        <f>"01403087"</f>
        <v>01403087</v>
      </c>
      <c r="D8" s="4" t="str">
        <f>"谭馨馨"</f>
        <v>谭馨馨</v>
      </c>
    </row>
    <row r="9" spans="1:4" ht="29.1" customHeight="1" x14ac:dyDescent="0.15">
      <c r="A9" s="3">
        <v>7</v>
      </c>
      <c r="B9" s="4" t="s">
        <v>22</v>
      </c>
      <c r="C9" s="4" t="str">
        <f>"01401025"</f>
        <v>01401025</v>
      </c>
      <c r="D9" s="4" t="str">
        <f>"陈节节"</f>
        <v>陈节节</v>
      </c>
    </row>
    <row r="10" spans="1:4" ht="29.1" customHeight="1" x14ac:dyDescent="0.15">
      <c r="A10" s="3">
        <v>8</v>
      </c>
      <c r="B10" s="4" t="s">
        <v>22</v>
      </c>
      <c r="C10" s="4" t="str">
        <f>"01401045"</f>
        <v>01401045</v>
      </c>
      <c r="D10" s="4" t="str">
        <f>"石挺宏"</f>
        <v>石挺宏</v>
      </c>
    </row>
    <row r="11" spans="1:4" ht="29.1" customHeight="1" x14ac:dyDescent="0.15">
      <c r="A11" s="3">
        <v>9</v>
      </c>
      <c r="B11" s="4" t="s">
        <v>22</v>
      </c>
      <c r="C11" s="4" t="str">
        <f>"01201081"</f>
        <v>01201081</v>
      </c>
      <c r="D11" s="4" t="str">
        <f>"冯乃冠"</f>
        <v>冯乃冠</v>
      </c>
    </row>
    <row r="12" spans="1:4" ht="29.1" customHeight="1" x14ac:dyDescent="0.15">
      <c r="A12" s="3">
        <v>10</v>
      </c>
      <c r="B12" s="4" t="s">
        <v>22</v>
      </c>
      <c r="C12" s="4" t="str">
        <f>"01202021"</f>
        <v>01202021</v>
      </c>
      <c r="D12" s="4" t="str">
        <f>"姜琦"</f>
        <v>姜琦</v>
      </c>
    </row>
    <row r="13" spans="1:4" ht="29.1" customHeight="1" x14ac:dyDescent="0.15">
      <c r="A13" s="3">
        <v>11</v>
      </c>
      <c r="B13" s="4" t="s">
        <v>22</v>
      </c>
      <c r="C13" s="4" t="str">
        <f>"01401039"</f>
        <v>01401039</v>
      </c>
      <c r="D13" s="4" t="str">
        <f>"刘维庆"</f>
        <v>刘维庆</v>
      </c>
    </row>
    <row r="14" spans="1:4" ht="29.1" customHeight="1" x14ac:dyDescent="0.15">
      <c r="A14" s="3">
        <v>12</v>
      </c>
      <c r="B14" s="4" t="s">
        <v>22</v>
      </c>
      <c r="C14" s="4" t="str">
        <f>"01301027"</f>
        <v>01301027</v>
      </c>
      <c r="D14" s="4" t="str">
        <f>"麦峰瑞"</f>
        <v>麦峰瑞</v>
      </c>
    </row>
    <row r="15" spans="1:4" ht="29.1" customHeight="1" x14ac:dyDescent="0.15">
      <c r="A15" s="3">
        <v>13</v>
      </c>
      <c r="B15" s="4" t="s">
        <v>22</v>
      </c>
      <c r="C15" s="4" t="str">
        <f>"01403091"</f>
        <v>01403091</v>
      </c>
      <c r="D15" s="4" t="str">
        <f>"叶琪"</f>
        <v>叶琪</v>
      </c>
    </row>
    <row r="16" spans="1:4" ht="29.1" customHeight="1" x14ac:dyDescent="0.15">
      <c r="A16" s="3">
        <v>14</v>
      </c>
      <c r="B16" s="4" t="s">
        <v>22</v>
      </c>
      <c r="C16" s="4" t="str">
        <f>"01201047"</f>
        <v>01201047</v>
      </c>
      <c r="D16" s="4" t="str">
        <f>"肖玲"</f>
        <v>肖玲</v>
      </c>
    </row>
    <row r="17" spans="1:4" ht="29.1" customHeight="1" x14ac:dyDescent="0.15">
      <c r="A17" s="3">
        <v>15</v>
      </c>
      <c r="B17" s="4" t="s">
        <v>22</v>
      </c>
      <c r="C17" s="4" t="str">
        <f>"01401081"</f>
        <v>01401081</v>
      </c>
      <c r="D17" s="4" t="str">
        <f>"欧宇斌"</f>
        <v>欧宇斌</v>
      </c>
    </row>
    <row r="18" spans="1:4" ht="29.1" customHeight="1" x14ac:dyDescent="0.15">
      <c r="A18" s="3">
        <v>16</v>
      </c>
      <c r="B18" s="4" t="s">
        <v>22</v>
      </c>
      <c r="C18" s="4" t="str">
        <f>"01301025"</f>
        <v>01301025</v>
      </c>
      <c r="D18" s="4" t="str">
        <f>"许泽军"</f>
        <v>许泽军</v>
      </c>
    </row>
    <row r="19" spans="1:4" ht="29.1" customHeight="1" x14ac:dyDescent="0.15">
      <c r="A19" s="3">
        <v>17</v>
      </c>
      <c r="B19" s="4" t="s">
        <v>22</v>
      </c>
      <c r="C19" s="4" t="str">
        <f>"01301093"</f>
        <v>01301093</v>
      </c>
      <c r="D19" s="4" t="str">
        <f>"王俊皓"</f>
        <v>王俊皓</v>
      </c>
    </row>
    <row r="20" spans="1:4" ht="29.1" customHeight="1" x14ac:dyDescent="0.15">
      <c r="A20" s="3">
        <v>18</v>
      </c>
      <c r="B20" s="4" t="s">
        <v>22</v>
      </c>
      <c r="C20" s="4" t="str">
        <f>"01301019"</f>
        <v>01301019</v>
      </c>
      <c r="D20" s="4" t="str">
        <f>"李文栋"</f>
        <v>李文栋</v>
      </c>
    </row>
    <row r="21" spans="1:4" ht="29.1" customHeight="1" x14ac:dyDescent="0.15">
      <c r="A21" s="3">
        <v>19</v>
      </c>
      <c r="B21" s="4" t="s">
        <v>22</v>
      </c>
      <c r="C21" s="4" t="str">
        <f>"01403055"</f>
        <v>01403055</v>
      </c>
      <c r="D21" s="4" t="str">
        <f>"许泽华"</f>
        <v>许泽华</v>
      </c>
    </row>
    <row r="22" spans="1:4" ht="29.1" customHeight="1" x14ac:dyDescent="0.15">
      <c r="A22" s="3">
        <v>20</v>
      </c>
      <c r="B22" s="4" t="s">
        <v>22</v>
      </c>
      <c r="C22" s="4" t="str">
        <f>"01401059"</f>
        <v>01401059</v>
      </c>
      <c r="D22" s="4" t="str">
        <f>"周伟"</f>
        <v>周伟</v>
      </c>
    </row>
    <row r="23" spans="1:4" ht="29.1" customHeight="1" x14ac:dyDescent="0.15">
      <c r="A23" s="3">
        <v>21</v>
      </c>
      <c r="B23" s="4" t="s">
        <v>22</v>
      </c>
      <c r="C23" s="4" t="str">
        <f>"01401029"</f>
        <v>01401029</v>
      </c>
      <c r="D23" s="4" t="str">
        <f>"林道斌"</f>
        <v>林道斌</v>
      </c>
    </row>
    <row r="24" spans="1:4" ht="29.1" customHeight="1" x14ac:dyDescent="0.15">
      <c r="A24" s="3">
        <v>22</v>
      </c>
      <c r="B24" s="4" t="s">
        <v>22</v>
      </c>
      <c r="C24" s="4" t="str">
        <f>"01403005"</f>
        <v>01403005</v>
      </c>
      <c r="D24" s="4" t="str">
        <f>"陈剑波"</f>
        <v>陈剑波</v>
      </c>
    </row>
    <row r="25" spans="1:4" ht="29.1" customHeight="1" x14ac:dyDescent="0.15">
      <c r="A25" s="3">
        <v>23</v>
      </c>
      <c r="B25" s="4" t="s">
        <v>22</v>
      </c>
      <c r="C25" s="4" t="str">
        <f>"01403021"</f>
        <v>01403021</v>
      </c>
      <c r="D25" s="4" t="str">
        <f>"杨乐"</f>
        <v>杨乐</v>
      </c>
    </row>
    <row r="26" spans="1:4" ht="29.1" customHeight="1" x14ac:dyDescent="0.15">
      <c r="A26" s="3">
        <v>24</v>
      </c>
      <c r="B26" s="4" t="s">
        <v>22</v>
      </c>
      <c r="C26" s="4" t="str">
        <f>"01403037"</f>
        <v>01403037</v>
      </c>
      <c r="D26" s="4" t="str">
        <f>"郭保山"</f>
        <v>郭保山</v>
      </c>
    </row>
    <row r="27" spans="1:4" ht="29.1" customHeight="1" x14ac:dyDescent="0.15">
      <c r="A27" s="3">
        <v>25</v>
      </c>
      <c r="B27" s="4" t="s">
        <v>22</v>
      </c>
      <c r="C27" s="4" t="str">
        <f>"01301083"</f>
        <v>01301083</v>
      </c>
      <c r="D27" s="4" t="str">
        <f>"殷丽超"</f>
        <v>殷丽超</v>
      </c>
    </row>
    <row r="28" spans="1:4" ht="29.1" customHeight="1" x14ac:dyDescent="0.15">
      <c r="A28" s="3">
        <v>26</v>
      </c>
      <c r="B28" s="4" t="s">
        <v>22</v>
      </c>
      <c r="C28" s="4" t="str">
        <f>"01301069"</f>
        <v>01301069</v>
      </c>
      <c r="D28" s="4" t="str">
        <f>"孙光辉"</f>
        <v>孙光辉</v>
      </c>
    </row>
    <row r="29" spans="1:4" ht="29.1" customHeight="1" x14ac:dyDescent="0.15">
      <c r="A29" s="3">
        <v>27</v>
      </c>
      <c r="B29" s="4" t="s">
        <v>22</v>
      </c>
      <c r="C29" s="4" t="str">
        <f>"01403039"</f>
        <v>01403039</v>
      </c>
      <c r="D29" s="4" t="str">
        <f>"张博"</f>
        <v>张博</v>
      </c>
    </row>
    <row r="30" spans="1:4" ht="29.1" customHeight="1" x14ac:dyDescent="0.15">
      <c r="A30" s="3">
        <v>28</v>
      </c>
      <c r="B30" s="4" t="s">
        <v>22</v>
      </c>
      <c r="C30" s="4" t="str">
        <f>"01403007"</f>
        <v>01403007</v>
      </c>
      <c r="D30" s="4" t="str">
        <f>"张国力"</f>
        <v>张国力</v>
      </c>
    </row>
    <row r="31" spans="1:4" ht="29.1" customHeight="1" x14ac:dyDescent="0.15">
      <c r="A31" s="3">
        <v>29</v>
      </c>
      <c r="B31" s="4" t="s">
        <v>22</v>
      </c>
      <c r="C31" s="4" t="str">
        <f>"01401047"</f>
        <v>01401047</v>
      </c>
      <c r="D31" s="4" t="str">
        <f>"李秋"</f>
        <v>李秋</v>
      </c>
    </row>
    <row r="32" spans="1:4" ht="29.1" customHeight="1" x14ac:dyDescent="0.15">
      <c r="A32" s="3">
        <v>30</v>
      </c>
      <c r="B32" s="4" t="s">
        <v>22</v>
      </c>
      <c r="C32" s="4" t="str">
        <f>"01401063"</f>
        <v>01401063</v>
      </c>
      <c r="D32" s="4" t="str">
        <f>"彭政"</f>
        <v>彭政</v>
      </c>
    </row>
    <row r="33" spans="1:4" ht="29.1" customHeight="1" x14ac:dyDescent="0.15">
      <c r="A33" s="3">
        <v>31</v>
      </c>
      <c r="B33" s="4" t="s">
        <v>22</v>
      </c>
      <c r="C33" s="4" t="str">
        <f>"01201073"</f>
        <v>01201073</v>
      </c>
      <c r="D33" s="4" t="str">
        <f>"彭永龙"</f>
        <v>彭永龙</v>
      </c>
    </row>
    <row r="34" spans="1:4" ht="29.1" customHeight="1" x14ac:dyDescent="0.15">
      <c r="A34" s="3">
        <v>32</v>
      </c>
      <c r="B34" s="4" t="s">
        <v>22</v>
      </c>
      <c r="C34" s="4" t="str">
        <f>"01403017"</f>
        <v>01403017</v>
      </c>
      <c r="D34" s="4" t="str">
        <f>"王静柳"</f>
        <v>王静柳</v>
      </c>
    </row>
    <row r="35" spans="1:4" ht="29.1" customHeight="1" x14ac:dyDescent="0.15">
      <c r="A35" s="3">
        <v>33</v>
      </c>
      <c r="B35" s="4" t="s">
        <v>22</v>
      </c>
      <c r="C35" s="4" t="str">
        <f>"01401065"</f>
        <v>01401065</v>
      </c>
      <c r="D35" s="4" t="str">
        <f>"董玉飞"</f>
        <v>董玉飞</v>
      </c>
    </row>
    <row r="36" spans="1:4" ht="29.1" customHeight="1" x14ac:dyDescent="0.15">
      <c r="A36" s="3">
        <v>34</v>
      </c>
      <c r="B36" s="4" t="s">
        <v>22</v>
      </c>
      <c r="C36" s="4" t="str">
        <f>"01201007"</f>
        <v>01201007</v>
      </c>
      <c r="D36" s="4" t="str">
        <f>"曾翔"</f>
        <v>曾翔</v>
      </c>
    </row>
    <row r="37" spans="1:4" ht="29.1" customHeight="1" x14ac:dyDescent="0.15">
      <c r="A37" s="3">
        <v>35</v>
      </c>
      <c r="B37" s="4" t="s">
        <v>22</v>
      </c>
      <c r="C37" s="4" t="str">
        <f>"01301001"</f>
        <v>01301001</v>
      </c>
      <c r="D37" s="4" t="str">
        <f>"伍彦昆"</f>
        <v>伍彦昆</v>
      </c>
    </row>
    <row r="38" spans="1:4" ht="29.1" customHeight="1" x14ac:dyDescent="0.15">
      <c r="A38" s="3">
        <v>36</v>
      </c>
      <c r="B38" s="4" t="s">
        <v>22</v>
      </c>
      <c r="C38" s="4" t="str">
        <f>"01201013"</f>
        <v>01201013</v>
      </c>
      <c r="D38" s="4" t="str">
        <f>"符筝筝"</f>
        <v>符筝筝</v>
      </c>
    </row>
    <row r="39" spans="1:4" ht="29.1" customHeight="1" x14ac:dyDescent="0.15">
      <c r="A39" s="3">
        <v>37</v>
      </c>
      <c r="B39" s="4" t="s">
        <v>22</v>
      </c>
      <c r="C39" s="4" t="str">
        <f>"01201093"</f>
        <v>01201093</v>
      </c>
      <c r="D39" s="4" t="str">
        <f>"郑瑜"</f>
        <v>郑瑜</v>
      </c>
    </row>
    <row r="40" spans="1:4" ht="29.1" customHeight="1" x14ac:dyDescent="0.15">
      <c r="A40" s="3">
        <v>38</v>
      </c>
      <c r="B40" s="4" t="s">
        <v>22</v>
      </c>
      <c r="C40" s="4" t="str">
        <f>"01202031"</f>
        <v>01202031</v>
      </c>
      <c r="D40" s="4" t="str">
        <f>"陈日阳"</f>
        <v>陈日阳</v>
      </c>
    </row>
    <row r="41" spans="1:4" ht="29.1" customHeight="1" x14ac:dyDescent="0.15">
      <c r="A41" s="3">
        <v>39</v>
      </c>
      <c r="B41" s="4" t="s">
        <v>22</v>
      </c>
      <c r="C41" s="4" t="str">
        <f>"01301003"</f>
        <v>01301003</v>
      </c>
      <c r="D41" s="4" t="str">
        <f>"白甲选"</f>
        <v>白甲选</v>
      </c>
    </row>
    <row r="42" spans="1:4" ht="29.1" customHeight="1" x14ac:dyDescent="0.15">
      <c r="A42" s="3">
        <v>40</v>
      </c>
      <c r="B42" s="4" t="s">
        <v>22</v>
      </c>
      <c r="C42" s="4" t="str">
        <f>"01401011"</f>
        <v>01401011</v>
      </c>
      <c r="D42" s="4" t="str">
        <f>"韩冬"</f>
        <v>韩冬</v>
      </c>
    </row>
    <row r="43" spans="1:4" ht="29.1" customHeight="1" x14ac:dyDescent="0.15">
      <c r="A43" s="3">
        <v>41</v>
      </c>
      <c r="B43" s="4" t="s">
        <v>22</v>
      </c>
      <c r="C43" s="4" t="str">
        <f>"01403059"</f>
        <v>01403059</v>
      </c>
      <c r="D43" s="4" t="str">
        <f>"刘思聪"</f>
        <v>刘思聪</v>
      </c>
    </row>
    <row r="44" spans="1:4" ht="29.1" customHeight="1" x14ac:dyDescent="0.15">
      <c r="A44" s="3">
        <v>42</v>
      </c>
      <c r="B44" s="4" t="s">
        <v>22</v>
      </c>
      <c r="C44" s="4" t="str">
        <f>"01403069"</f>
        <v>01403069</v>
      </c>
      <c r="D44" s="4" t="str">
        <f>"付晶晶"</f>
        <v>付晶晶</v>
      </c>
    </row>
    <row r="45" spans="1:4" ht="29.1" customHeight="1" x14ac:dyDescent="0.15">
      <c r="A45" s="3">
        <v>43</v>
      </c>
      <c r="B45" s="4" t="s">
        <v>22</v>
      </c>
      <c r="C45" s="4" t="str">
        <f>"01401077"</f>
        <v>01401077</v>
      </c>
      <c r="D45" s="4" t="str">
        <f>"蔡悦"</f>
        <v>蔡悦</v>
      </c>
    </row>
    <row r="46" spans="1:4" ht="29.1" customHeight="1" x14ac:dyDescent="0.15">
      <c r="A46" s="3">
        <v>44</v>
      </c>
      <c r="B46" s="4" t="s">
        <v>22</v>
      </c>
      <c r="C46" s="4" t="str">
        <f>"01401083"</f>
        <v>01401083</v>
      </c>
      <c r="D46" s="4" t="str">
        <f>"赵开敏"</f>
        <v>赵开敏</v>
      </c>
    </row>
    <row r="47" spans="1:4" ht="29.1" customHeight="1" x14ac:dyDescent="0.15">
      <c r="A47" s="3">
        <v>45</v>
      </c>
      <c r="B47" s="4" t="s">
        <v>22</v>
      </c>
      <c r="C47" s="4" t="s">
        <v>25</v>
      </c>
      <c r="D47" s="4" t="s">
        <v>24</v>
      </c>
    </row>
    <row r="48" spans="1:4" ht="29.1" customHeight="1" x14ac:dyDescent="0.15">
      <c r="A48" s="3">
        <v>46</v>
      </c>
      <c r="B48" s="5" t="s">
        <v>23</v>
      </c>
      <c r="C48" s="4" t="str">
        <f>"02201062"</f>
        <v>02201062</v>
      </c>
      <c r="D48" s="4" t="str">
        <f>"谢守心"</f>
        <v>谢守心</v>
      </c>
    </row>
    <row r="49" spans="1:4" ht="29.1" customHeight="1" x14ac:dyDescent="0.15">
      <c r="A49" s="3">
        <v>47</v>
      </c>
      <c r="B49" s="5" t="s">
        <v>23</v>
      </c>
      <c r="C49" s="4" t="str">
        <f>"02201020"</f>
        <v>02201020</v>
      </c>
      <c r="D49" s="4" t="str">
        <f>"崔经浩"</f>
        <v>崔经浩</v>
      </c>
    </row>
    <row r="50" spans="1:4" ht="29.1" customHeight="1" x14ac:dyDescent="0.15">
      <c r="A50" s="3">
        <v>48</v>
      </c>
      <c r="B50" s="5" t="s">
        <v>23</v>
      </c>
      <c r="C50" s="4" t="str">
        <f>"02403054"</f>
        <v>02403054</v>
      </c>
      <c r="D50" s="4" t="str">
        <f>"王盛新"</f>
        <v>王盛新</v>
      </c>
    </row>
    <row r="51" spans="1:4" ht="29.1" customHeight="1" x14ac:dyDescent="0.15">
      <c r="A51" s="3">
        <v>49</v>
      </c>
      <c r="B51" s="5" t="s">
        <v>23</v>
      </c>
      <c r="C51" s="4" t="str">
        <f>"02401036"</f>
        <v>02401036</v>
      </c>
      <c r="D51" s="4" t="str">
        <f>"何威"</f>
        <v>何威</v>
      </c>
    </row>
    <row r="52" spans="1:4" ht="29.1" customHeight="1" x14ac:dyDescent="0.15">
      <c r="A52" s="3">
        <v>50</v>
      </c>
      <c r="B52" s="5" t="s">
        <v>23</v>
      </c>
      <c r="C52" s="4" t="str">
        <f>"02401034"</f>
        <v>02401034</v>
      </c>
      <c r="D52" s="4" t="str">
        <f>"罗卉"</f>
        <v>罗卉</v>
      </c>
    </row>
    <row r="53" spans="1:4" ht="29.1" customHeight="1" x14ac:dyDescent="0.15">
      <c r="A53" s="3">
        <v>51</v>
      </c>
      <c r="B53" s="5" t="s">
        <v>23</v>
      </c>
      <c r="C53" s="4" t="str">
        <f>"02201074"</f>
        <v>02201074</v>
      </c>
      <c r="D53" s="4" t="str">
        <f>"刘碧波"</f>
        <v>刘碧波</v>
      </c>
    </row>
    <row r="54" spans="1:4" ht="29.1" customHeight="1" x14ac:dyDescent="0.15">
      <c r="A54" s="3">
        <v>52</v>
      </c>
      <c r="B54" s="5" t="s">
        <v>23</v>
      </c>
      <c r="C54" s="4" t="str">
        <f>"02201060"</f>
        <v>02201060</v>
      </c>
      <c r="D54" s="4" t="str">
        <f>"戴素毓"</f>
        <v>戴素毓</v>
      </c>
    </row>
    <row r="55" spans="1:4" ht="29.1" customHeight="1" x14ac:dyDescent="0.15">
      <c r="A55" s="3">
        <v>53</v>
      </c>
      <c r="B55" s="5" t="s">
        <v>23</v>
      </c>
      <c r="C55" s="4" t="str">
        <f>"02201088"</f>
        <v>02201088</v>
      </c>
      <c r="D55" s="4" t="str">
        <f>"何琴琴"</f>
        <v>何琴琴</v>
      </c>
    </row>
    <row r="56" spans="1:4" ht="29.1" customHeight="1" x14ac:dyDescent="0.15">
      <c r="A56" s="3">
        <v>54</v>
      </c>
      <c r="B56" s="5" t="s">
        <v>23</v>
      </c>
      <c r="C56" s="4" t="str">
        <f>"02201018"</f>
        <v>02201018</v>
      </c>
      <c r="D56" s="4" t="str">
        <f>"符锡娴"</f>
        <v>符锡娴</v>
      </c>
    </row>
    <row r="57" spans="1:4" ht="29.1" customHeight="1" x14ac:dyDescent="0.15">
      <c r="A57" s="3">
        <v>55</v>
      </c>
      <c r="B57" s="5" t="s">
        <v>23</v>
      </c>
      <c r="C57" s="4" t="str">
        <f>"02201076"</f>
        <v>02201076</v>
      </c>
      <c r="D57" s="4" t="str">
        <f>"曹子杭"</f>
        <v>曹子杭</v>
      </c>
    </row>
    <row r="58" spans="1:4" ht="29.1" customHeight="1" x14ac:dyDescent="0.15">
      <c r="A58" s="3">
        <v>56</v>
      </c>
      <c r="B58" s="5" t="s">
        <v>23</v>
      </c>
      <c r="C58" s="4" t="str">
        <f>"02401038"</f>
        <v>02401038</v>
      </c>
      <c r="D58" s="4" t="str">
        <f>"李建勃"</f>
        <v>李建勃</v>
      </c>
    </row>
    <row r="59" spans="1:4" ht="29.1" customHeight="1" x14ac:dyDescent="0.15">
      <c r="A59" s="3">
        <v>57</v>
      </c>
      <c r="B59" s="5" t="s">
        <v>23</v>
      </c>
      <c r="C59" s="4" t="str">
        <f>"02201038"</f>
        <v>02201038</v>
      </c>
      <c r="D59" s="4" t="str">
        <f>"纪莉莉"</f>
        <v>纪莉莉</v>
      </c>
    </row>
    <row r="60" spans="1:4" ht="29.1" customHeight="1" x14ac:dyDescent="0.15">
      <c r="A60" s="3">
        <v>58</v>
      </c>
      <c r="B60" s="5" t="s">
        <v>23</v>
      </c>
      <c r="C60" s="4" t="str">
        <f>"02403020"</f>
        <v>02403020</v>
      </c>
      <c r="D60" s="4" t="str">
        <f>"宗新程"</f>
        <v>宗新程</v>
      </c>
    </row>
    <row r="61" spans="1:4" ht="29.1" customHeight="1" x14ac:dyDescent="0.15">
      <c r="A61" s="3">
        <v>59</v>
      </c>
      <c r="B61" s="5" t="s">
        <v>23</v>
      </c>
      <c r="C61" s="4" t="str">
        <f>"02403006"</f>
        <v>02403006</v>
      </c>
      <c r="D61" s="4" t="str">
        <f>"郭昱"</f>
        <v>郭昱</v>
      </c>
    </row>
    <row r="62" spans="1:4" ht="29.1" customHeight="1" x14ac:dyDescent="0.15">
      <c r="A62" s="3">
        <v>60</v>
      </c>
      <c r="B62" s="5" t="s">
        <v>23</v>
      </c>
      <c r="C62" s="4" t="str">
        <f>"02201068"</f>
        <v>02201068</v>
      </c>
      <c r="D62" s="4" t="str">
        <f>"陈向"</f>
        <v>陈向</v>
      </c>
    </row>
    <row r="63" spans="1:4" ht="29.1" customHeight="1" x14ac:dyDescent="0.15">
      <c r="A63" s="3">
        <v>61</v>
      </c>
      <c r="B63" s="4" t="s">
        <v>5</v>
      </c>
      <c r="C63" s="4" t="str">
        <f>"01202047"</f>
        <v>01202047</v>
      </c>
      <c r="D63" s="3" t="s">
        <v>6</v>
      </c>
    </row>
    <row r="64" spans="1:4" ht="29.1" customHeight="1" x14ac:dyDescent="0.15">
      <c r="A64" s="3">
        <v>62</v>
      </c>
      <c r="B64" s="4" t="s">
        <v>7</v>
      </c>
      <c r="C64" s="4" t="str">
        <f>"01202053"</f>
        <v>01202053</v>
      </c>
      <c r="D64" s="4" t="str">
        <f>"陈玲"</f>
        <v>陈玲</v>
      </c>
    </row>
    <row r="65" spans="1:4" ht="29.1" customHeight="1" x14ac:dyDescent="0.15">
      <c r="A65" s="3">
        <v>63</v>
      </c>
      <c r="B65" s="4" t="s">
        <v>7</v>
      </c>
      <c r="C65" s="4" t="str">
        <f>"01202051"</f>
        <v>01202051</v>
      </c>
      <c r="D65" s="4" t="str">
        <f>"徐文竹"</f>
        <v>徐文竹</v>
      </c>
    </row>
    <row r="66" spans="1:4" ht="29.1" customHeight="1" x14ac:dyDescent="0.15">
      <c r="A66" s="3">
        <v>64</v>
      </c>
      <c r="B66" s="4" t="s">
        <v>7</v>
      </c>
      <c r="C66" s="4" t="str">
        <f>"01202057"</f>
        <v>01202057</v>
      </c>
      <c r="D66" s="4" t="str">
        <f>"柯平"</f>
        <v>柯平</v>
      </c>
    </row>
    <row r="67" spans="1:4" ht="29.1" customHeight="1" x14ac:dyDescent="0.15">
      <c r="A67" s="3">
        <v>65</v>
      </c>
      <c r="B67" s="4" t="s">
        <v>7</v>
      </c>
      <c r="C67" s="4" t="str">
        <f>"01202043"</f>
        <v>01202043</v>
      </c>
      <c r="D67" s="4" t="str">
        <f>"林青"</f>
        <v>林青</v>
      </c>
    </row>
    <row r="68" spans="1:4" ht="29.1" customHeight="1" x14ac:dyDescent="0.15">
      <c r="A68" s="3">
        <v>66</v>
      </c>
      <c r="B68" s="4" t="s">
        <v>7</v>
      </c>
      <c r="C68" s="4" t="str">
        <f>"01202045"</f>
        <v>01202045</v>
      </c>
      <c r="D68" s="4" t="str">
        <f>"周晓喻"</f>
        <v>周晓喻</v>
      </c>
    </row>
    <row r="69" spans="1:4" ht="29.1" customHeight="1" x14ac:dyDescent="0.15">
      <c r="A69" s="3">
        <v>67</v>
      </c>
      <c r="B69" s="4" t="s">
        <v>8</v>
      </c>
      <c r="C69" s="4" t="str">
        <f>"02403070"</f>
        <v>02403070</v>
      </c>
      <c r="D69" s="4" t="str">
        <f>"许亚龙"</f>
        <v>许亚龙</v>
      </c>
    </row>
    <row r="70" spans="1:4" ht="29.1" customHeight="1" x14ac:dyDescent="0.15">
      <c r="A70" s="3">
        <v>68</v>
      </c>
      <c r="B70" s="4" t="s">
        <v>8</v>
      </c>
      <c r="C70" s="4" t="str">
        <f>"02403076"</f>
        <v>02403076</v>
      </c>
      <c r="D70" s="4" t="str">
        <f>"李彦慧"</f>
        <v>李彦慧</v>
      </c>
    </row>
    <row r="71" spans="1:4" ht="29.1" customHeight="1" x14ac:dyDescent="0.15">
      <c r="A71" s="3">
        <v>69</v>
      </c>
      <c r="B71" s="4" t="s">
        <v>8</v>
      </c>
      <c r="C71" s="4" t="str">
        <f>"02403080"</f>
        <v>02403080</v>
      </c>
      <c r="D71" s="4" t="str">
        <f>"王盈"</f>
        <v>王盈</v>
      </c>
    </row>
    <row r="72" spans="1:4" ht="29.1" customHeight="1" x14ac:dyDescent="0.15">
      <c r="A72" s="3">
        <v>70</v>
      </c>
      <c r="B72" s="4" t="s">
        <v>9</v>
      </c>
      <c r="C72" s="4" t="str">
        <f>"01202061"</f>
        <v>01202061</v>
      </c>
      <c r="D72" s="4" t="str">
        <f>"王海波"</f>
        <v>王海波</v>
      </c>
    </row>
    <row r="73" spans="1:4" ht="29.1" customHeight="1" x14ac:dyDescent="0.15">
      <c r="A73" s="3">
        <v>71</v>
      </c>
      <c r="B73" s="4" t="s">
        <v>9</v>
      </c>
      <c r="C73" s="4" t="str">
        <f>"01202065"</f>
        <v>01202065</v>
      </c>
      <c r="D73" s="4" t="str">
        <f>"谢小景"</f>
        <v>谢小景</v>
      </c>
    </row>
    <row r="74" spans="1:4" ht="29.1" customHeight="1" x14ac:dyDescent="0.15">
      <c r="A74" s="3">
        <v>72</v>
      </c>
      <c r="B74" s="4" t="s">
        <v>9</v>
      </c>
      <c r="C74" s="4" t="str">
        <f>"01202063"</f>
        <v>01202063</v>
      </c>
      <c r="D74" s="4" t="str">
        <f>"任丽欣"</f>
        <v>任丽欣</v>
      </c>
    </row>
    <row r="75" spans="1:4" ht="29.1" customHeight="1" x14ac:dyDescent="0.15">
      <c r="A75" s="3">
        <v>73</v>
      </c>
      <c r="B75" s="4" t="s">
        <v>10</v>
      </c>
      <c r="C75" s="4" t="str">
        <f>"01303015"</f>
        <v>01303015</v>
      </c>
      <c r="D75" s="4" t="str">
        <f>"吴珊"</f>
        <v>吴珊</v>
      </c>
    </row>
    <row r="76" spans="1:4" ht="29.1" customHeight="1" x14ac:dyDescent="0.15">
      <c r="A76" s="3">
        <v>74</v>
      </c>
      <c r="B76" s="4" t="s">
        <v>10</v>
      </c>
      <c r="C76" s="4" t="str">
        <f>"01303006"</f>
        <v>01303006</v>
      </c>
      <c r="D76" s="4" t="str">
        <f>"郑丽青"</f>
        <v>郑丽青</v>
      </c>
    </row>
    <row r="77" spans="1:4" ht="29.1" customHeight="1" x14ac:dyDescent="0.15">
      <c r="A77" s="3">
        <v>75</v>
      </c>
      <c r="B77" s="4" t="s">
        <v>10</v>
      </c>
      <c r="C77" s="4" t="str">
        <f>"01303009"</f>
        <v>01303009</v>
      </c>
      <c r="D77" s="4" t="str">
        <f>"陈慧文"</f>
        <v>陈慧文</v>
      </c>
    </row>
    <row r="78" spans="1:4" ht="29.1" customHeight="1" x14ac:dyDescent="0.15">
      <c r="A78" s="3">
        <v>76</v>
      </c>
      <c r="B78" s="4" t="s">
        <v>10</v>
      </c>
      <c r="C78" s="4" t="str">
        <f>"01303033"</f>
        <v>01303033</v>
      </c>
      <c r="D78" s="4" t="str">
        <f>"陈明明"</f>
        <v>陈明明</v>
      </c>
    </row>
    <row r="79" spans="1:4" ht="29.1" customHeight="1" x14ac:dyDescent="0.15">
      <c r="A79" s="3">
        <v>77</v>
      </c>
      <c r="B79" s="4" t="s">
        <v>10</v>
      </c>
      <c r="C79" s="4" t="str">
        <f>"01303019"</f>
        <v>01303019</v>
      </c>
      <c r="D79" s="4" t="str">
        <f>"王花"</f>
        <v>王花</v>
      </c>
    </row>
    <row r="80" spans="1:4" ht="29.1" customHeight="1" x14ac:dyDescent="0.15">
      <c r="A80" s="3">
        <v>78</v>
      </c>
      <c r="B80" s="4" t="s">
        <v>10</v>
      </c>
      <c r="C80" s="4" t="str">
        <f>"01303018"</f>
        <v>01303018</v>
      </c>
      <c r="D80" s="4" t="str">
        <f>"陈垂俊"</f>
        <v>陈垂俊</v>
      </c>
    </row>
    <row r="81" spans="1:4" ht="29.1" customHeight="1" x14ac:dyDescent="0.15">
      <c r="A81" s="3">
        <v>79</v>
      </c>
      <c r="B81" s="4" t="s">
        <v>10</v>
      </c>
      <c r="C81" s="4" t="str">
        <f>"01303005"</f>
        <v>01303005</v>
      </c>
      <c r="D81" s="4" t="str">
        <f>"王敏"</f>
        <v>王敏</v>
      </c>
    </row>
    <row r="82" spans="1:4" ht="29.1" customHeight="1" x14ac:dyDescent="0.15">
      <c r="A82" s="3">
        <v>80</v>
      </c>
      <c r="B82" s="4" t="s">
        <v>10</v>
      </c>
      <c r="C82" s="4" t="str">
        <f>"01303025"</f>
        <v>01303025</v>
      </c>
      <c r="D82" s="4" t="str">
        <f>"林师喜"</f>
        <v>林师喜</v>
      </c>
    </row>
    <row r="83" spans="1:4" ht="29.1" customHeight="1" x14ac:dyDescent="0.15">
      <c r="A83" s="3">
        <v>81</v>
      </c>
      <c r="B83" s="4" t="s">
        <v>10</v>
      </c>
      <c r="C83" s="4" t="str">
        <f>"01303007"</f>
        <v>01303007</v>
      </c>
      <c r="D83" s="4" t="str">
        <f>"周蜜"</f>
        <v>周蜜</v>
      </c>
    </row>
    <row r="84" spans="1:4" ht="29.1" customHeight="1" x14ac:dyDescent="0.15">
      <c r="A84" s="3">
        <v>82</v>
      </c>
      <c r="B84" s="4" t="s">
        <v>10</v>
      </c>
      <c r="C84" s="4" t="str">
        <f>"01303010"</f>
        <v>01303010</v>
      </c>
      <c r="D84" s="4" t="str">
        <f>"南琼"</f>
        <v>南琼</v>
      </c>
    </row>
    <row r="85" spans="1:4" ht="29.1" customHeight="1" x14ac:dyDescent="0.15">
      <c r="A85" s="3">
        <v>83</v>
      </c>
      <c r="B85" s="4" t="s">
        <v>10</v>
      </c>
      <c r="C85" s="4" t="str">
        <f>"01303003"</f>
        <v>01303003</v>
      </c>
      <c r="D85" s="4" t="str">
        <f>"吴奇聪"</f>
        <v>吴奇聪</v>
      </c>
    </row>
    <row r="86" spans="1:4" ht="29.1" customHeight="1" x14ac:dyDescent="0.15">
      <c r="A86" s="3">
        <v>84</v>
      </c>
      <c r="B86" s="4" t="s">
        <v>10</v>
      </c>
      <c r="C86" s="4" t="str">
        <f>"01303001"</f>
        <v>01303001</v>
      </c>
      <c r="D86" s="4" t="str">
        <f>"刘艳娇"</f>
        <v>刘艳娇</v>
      </c>
    </row>
    <row r="87" spans="1:4" ht="29.1" customHeight="1" x14ac:dyDescent="0.15">
      <c r="A87" s="3">
        <v>85</v>
      </c>
      <c r="B87" s="4" t="s">
        <v>11</v>
      </c>
      <c r="C87" s="4" t="str">
        <f>"01303047"</f>
        <v>01303047</v>
      </c>
      <c r="D87" s="4" t="str">
        <f>"李林山"</f>
        <v>李林山</v>
      </c>
    </row>
    <row r="88" spans="1:4" ht="29.1" customHeight="1" x14ac:dyDescent="0.15">
      <c r="A88" s="3">
        <v>86</v>
      </c>
      <c r="B88" s="4" t="s">
        <v>11</v>
      </c>
      <c r="C88" s="4" t="str">
        <f>"01303045"</f>
        <v>01303045</v>
      </c>
      <c r="D88" s="4" t="str">
        <f>"郭海涵"</f>
        <v>郭海涵</v>
      </c>
    </row>
    <row r="89" spans="1:4" ht="29.1" customHeight="1" x14ac:dyDescent="0.15">
      <c r="A89" s="3">
        <v>87</v>
      </c>
      <c r="B89" s="4" t="s">
        <v>11</v>
      </c>
      <c r="C89" s="4" t="str">
        <f>"01303043"</f>
        <v>01303043</v>
      </c>
      <c r="D89" s="4" t="str">
        <f>"佴晓聪"</f>
        <v>佴晓聪</v>
      </c>
    </row>
    <row r="90" spans="1:4" ht="29.1" customHeight="1" x14ac:dyDescent="0.15">
      <c r="A90" s="3">
        <v>88</v>
      </c>
      <c r="B90" s="4" t="s">
        <v>11</v>
      </c>
      <c r="C90" s="4" t="str">
        <f>"01303049"</f>
        <v>01303049</v>
      </c>
      <c r="D90" s="4" t="str">
        <f>"陈奕妃"</f>
        <v>陈奕妃</v>
      </c>
    </row>
    <row r="91" spans="1:4" ht="29.1" customHeight="1" x14ac:dyDescent="0.15">
      <c r="A91" s="3">
        <v>89</v>
      </c>
      <c r="B91" s="4" t="s">
        <v>11</v>
      </c>
      <c r="C91" s="4" t="str">
        <f>"01303041"</f>
        <v>01303041</v>
      </c>
      <c r="D91" s="4" t="str">
        <f>"林冬杏"</f>
        <v>林冬杏</v>
      </c>
    </row>
    <row r="92" spans="1:4" ht="29.1" customHeight="1" x14ac:dyDescent="0.15">
      <c r="A92" s="3">
        <v>90</v>
      </c>
      <c r="B92" s="4" t="s">
        <v>11</v>
      </c>
      <c r="C92" s="4" t="str">
        <f>"01303051"</f>
        <v>01303051</v>
      </c>
      <c r="D92" s="4" t="str">
        <f>"符金海"</f>
        <v>符金海</v>
      </c>
    </row>
    <row r="93" spans="1:4" ht="29.1" customHeight="1" x14ac:dyDescent="0.15">
      <c r="A93" s="3">
        <v>91</v>
      </c>
      <c r="B93" s="4" t="s">
        <v>12</v>
      </c>
      <c r="C93" s="4" t="str">
        <f>"01303053"</f>
        <v>01303053</v>
      </c>
      <c r="D93" s="4" t="str">
        <f>"吴应银"</f>
        <v>吴应银</v>
      </c>
    </row>
    <row r="94" spans="1:4" ht="29.1" customHeight="1" x14ac:dyDescent="0.15">
      <c r="A94" s="3">
        <v>92</v>
      </c>
      <c r="B94" s="4" t="s">
        <v>12</v>
      </c>
      <c r="C94" s="4" t="str">
        <f>"01303057"</f>
        <v>01303057</v>
      </c>
      <c r="D94" s="4" t="str">
        <f>"符志耿"</f>
        <v>符志耿</v>
      </c>
    </row>
    <row r="95" spans="1:4" ht="29.1" customHeight="1" x14ac:dyDescent="0.15">
      <c r="A95" s="3">
        <v>93</v>
      </c>
      <c r="B95" s="4" t="s">
        <v>12</v>
      </c>
      <c r="C95" s="4" t="str">
        <f>"01303055"</f>
        <v>01303055</v>
      </c>
      <c r="D95" s="4" t="str">
        <f>"罗海雄"</f>
        <v>罗海雄</v>
      </c>
    </row>
    <row r="96" spans="1:4" ht="29.1" customHeight="1" x14ac:dyDescent="0.15">
      <c r="A96" s="3">
        <v>94</v>
      </c>
      <c r="B96" s="4" t="s">
        <v>12</v>
      </c>
      <c r="C96" s="4" t="str">
        <f>"01303061"</f>
        <v>01303061</v>
      </c>
      <c r="D96" s="4" t="str">
        <f>"林景枫"</f>
        <v>林景枫</v>
      </c>
    </row>
    <row r="97" spans="1:4" ht="29.1" customHeight="1" x14ac:dyDescent="0.15">
      <c r="A97" s="3">
        <v>95</v>
      </c>
      <c r="B97" s="4" t="s">
        <v>12</v>
      </c>
      <c r="C97" s="4" t="str">
        <f>"01303059"</f>
        <v>01303059</v>
      </c>
      <c r="D97" s="4" t="str">
        <f>"陈泰壮"</f>
        <v>陈泰壮</v>
      </c>
    </row>
    <row r="98" spans="1:4" ht="29.1" customHeight="1" x14ac:dyDescent="0.15">
      <c r="A98" s="3">
        <v>96</v>
      </c>
      <c r="B98" s="4" t="s">
        <v>12</v>
      </c>
      <c r="C98" s="4" t="str">
        <f>"01303065"</f>
        <v>01303065</v>
      </c>
      <c r="D98" s="4" t="str">
        <f>"吴贤新"</f>
        <v>吴贤新</v>
      </c>
    </row>
    <row r="99" spans="1:4" ht="29.1" customHeight="1" x14ac:dyDescent="0.15">
      <c r="A99" s="3">
        <v>97</v>
      </c>
      <c r="B99" s="4" t="s">
        <v>13</v>
      </c>
      <c r="C99" s="4" t="str">
        <f>"01303071"</f>
        <v>01303071</v>
      </c>
      <c r="D99" s="4" t="str">
        <f>"韩姜定"</f>
        <v>韩姜定</v>
      </c>
    </row>
    <row r="100" spans="1:4" ht="29.1" customHeight="1" x14ac:dyDescent="0.15">
      <c r="A100" s="3">
        <v>98</v>
      </c>
      <c r="B100" s="4" t="s">
        <v>13</v>
      </c>
      <c r="C100" s="4" t="str">
        <f>"01303069"</f>
        <v>01303069</v>
      </c>
      <c r="D100" s="3" t="s">
        <v>14</v>
      </c>
    </row>
    <row r="101" spans="1:4" ht="29.1" customHeight="1" x14ac:dyDescent="0.15">
      <c r="A101" s="3">
        <v>99</v>
      </c>
      <c r="B101" s="4" t="s">
        <v>15</v>
      </c>
      <c r="C101" s="4" t="str">
        <f>"01304011"</f>
        <v>01304011</v>
      </c>
      <c r="D101" s="4" t="str">
        <f>"李青奇"</f>
        <v>李青奇</v>
      </c>
    </row>
    <row r="102" spans="1:4" ht="29.1" customHeight="1" x14ac:dyDescent="0.15">
      <c r="A102" s="3">
        <v>100</v>
      </c>
      <c r="B102" s="4" t="s">
        <v>15</v>
      </c>
      <c r="C102" s="4" t="str">
        <f>"01304009"</f>
        <v>01304009</v>
      </c>
      <c r="D102" s="4" t="str">
        <f>"董天虹"</f>
        <v>董天虹</v>
      </c>
    </row>
    <row r="103" spans="1:4" ht="29.1" customHeight="1" x14ac:dyDescent="0.15">
      <c r="A103" s="3">
        <v>101</v>
      </c>
      <c r="B103" s="4" t="s">
        <v>15</v>
      </c>
      <c r="C103" s="4" t="str">
        <f>"01304015"</f>
        <v>01304015</v>
      </c>
      <c r="D103" s="4" t="str">
        <f>"郑志文"</f>
        <v>郑志文</v>
      </c>
    </row>
    <row r="104" spans="1:4" ht="29.1" customHeight="1" x14ac:dyDescent="0.15">
      <c r="A104" s="3">
        <v>102</v>
      </c>
      <c r="B104" s="4" t="s">
        <v>15</v>
      </c>
      <c r="C104" s="4" t="str">
        <f>"01304021"</f>
        <v>01304021</v>
      </c>
      <c r="D104" s="4" t="str">
        <f>"郭玉芳"</f>
        <v>郭玉芳</v>
      </c>
    </row>
    <row r="105" spans="1:4" ht="29.1" customHeight="1" x14ac:dyDescent="0.15">
      <c r="A105" s="3">
        <v>103</v>
      </c>
      <c r="B105" s="4" t="s">
        <v>15</v>
      </c>
      <c r="C105" s="4" t="str">
        <f>"01304017"</f>
        <v>01304017</v>
      </c>
      <c r="D105" s="4" t="str">
        <f>"罗一艳"</f>
        <v>罗一艳</v>
      </c>
    </row>
    <row r="106" spans="1:4" ht="29.1" customHeight="1" x14ac:dyDescent="0.15">
      <c r="A106" s="3">
        <v>104</v>
      </c>
      <c r="B106" s="4" t="s">
        <v>15</v>
      </c>
      <c r="C106" s="4" t="str">
        <f>"01304003"</f>
        <v>01304003</v>
      </c>
      <c r="D106" s="4" t="str">
        <f>"韦时文"</f>
        <v>韦时文</v>
      </c>
    </row>
    <row r="107" spans="1:4" ht="29.1" customHeight="1" x14ac:dyDescent="0.15">
      <c r="A107" s="3">
        <v>105</v>
      </c>
      <c r="B107" s="4" t="s">
        <v>15</v>
      </c>
      <c r="C107" s="4" t="str">
        <f>"01304019"</f>
        <v>01304019</v>
      </c>
      <c r="D107" s="4" t="str">
        <f>"许淑丹"</f>
        <v>许淑丹</v>
      </c>
    </row>
    <row r="108" spans="1:4" ht="29.1" customHeight="1" x14ac:dyDescent="0.15">
      <c r="A108" s="3">
        <v>106</v>
      </c>
      <c r="B108" s="4" t="s">
        <v>15</v>
      </c>
      <c r="C108" s="4" t="str">
        <f>"01304007"</f>
        <v>01304007</v>
      </c>
      <c r="D108" s="4" t="str">
        <f>"何荣美"</f>
        <v>何荣美</v>
      </c>
    </row>
    <row r="109" spans="1:4" ht="29.1" customHeight="1" x14ac:dyDescent="0.15">
      <c r="A109" s="3">
        <v>107</v>
      </c>
      <c r="B109" s="4" t="s">
        <v>15</v>
      </c>
      <c r="C109" s="4" t="str">
        <f>"01304005"</f>
        <v>01304005</v>
      </c>
      <c r="D109" s="4" t="str">
        <f>"陈志远"</f>
        <v>陈志远</v>
      </c>
    </row>
    <row r="110" spans="1:4" ht="29.1" customHeight="1" x14ac:dyDescent="0.15">
      <c r="A110" s="3">
        <v>108</v>
      </c>
      <c r="B110" s="4" t="s">
        <v>16</v>
      </c>
      <c r="C110" s="4" t="str">
        <f>"01304025"</f>
        <v>01304025</v>
      </c>
      <c r="D110" s="4" t="str">
        <f>"王梁炳"</f>
        <v>王梁炳</v>
      </c>
    </row>
    <row r="111" spans="1:4" ht="29.1" customHeight="1" x14ac:dyDescent="0.15">
      <c r="A111" s="3">
        <v>109</v>
      </c>
      <c r="B111" s="4" t="s">
        <v>16</v>
      </c>
      <c r="C111" s="4" t="str">
        <f>"01304027"</f>
        <v>01304027</v>
      </c>
      <c r="D111" s="4" t="str">
        <f>"王业浩"</f>
        <v>王业浩</v>
      </c>
    </row>
    <row r="112" spans="1:4" ht="29.1" customHeight="1" x14ac:dyDescent="0.15">
      <c r="A112" s="3">
        <v>110</v>
      </c>
      <c r="B112" s="4" t="s">
        <v>16</v>
      </c>
      <c r="C112" s="4" t="str">
        <f>"01304023"</f>
        <v>01304023</v>
      </c>
      <c r="D112" s="4" t="str">
        <f>"符方纲"</f>
        <v>符方纲</v>
      </c>
    </row>
    <row r="113" spans="1:4" ht="29.1" customHeight="1" x14ac:dyDescent="0.15">
      <c r="A113" s="3">
        <v>111</v>
      </c>
      <c r="B113" s="4" t="s">
        <v>17</v>
      </c>
      <c r="C113" s="4" t="str">
        <f>"01304029"</f>
        <v>01304029</v>
      </c>
      <c r="D113" s="4" t="str">
        <f>"叶大任"</f>
        <v>叶大任</v>
      </c>
    </row>
    <row r="114" spans="1:4" ht="29.1" customHeight="1" x14ac:dyDescent="0.15">
      <c r="A114" s="3">
        <v>112</v>
      </c>
      <c r="B114" s="4" t="s">
        <v>17</v>
      </c>
      <c r="C114" s="4" t="str">
        <f>"01304031"</f>
        <v>01304031</v>
      </c>
      <c r="D114" s="4" t="str">
        <f>"苏文定"</f>
        <v>苏文定</v>
      </c>
    </row>
    <row r="115" spans="1:4" ht="29.1" customHeight="1" x14ac:dyDescent="0.15">
      <c r="A115" s="3">
        <v>113</v>
      </c>
      <c r="B115" s="4" t="s">
        <v>18</v>
      </c>
      <c r="C115" s="4" t="str">
        <f>"01304035"</f>
        <v>01304035</v>
      </c>
      <c r="D115" s="4" t="str">
        <f>"王子健"</f>
        <v>王子健</v>
      </c>
    </row>
    <row r="116" spans="1:4" ht="29.1" customHeight="1" x14ac:dyDescent="0.15">
      <c r="A116" s="3">
        <v>114</v>
      </c>
      <c r="B116" s="4" t="s">
        <v>18</v>
      </c>
      <c r="C116" s="4" t="str">
        <f>"01402001"</f>
        <v>01402001</v>
      </c>
      <c r="D116" s="4" t="str">
        <f>"赵志钢"</f>
        <v>赵志钢</v>
      </c>
    </row>
    <row r="117" spans="1:4" ht="29.1" customHeight="1" x14ac:dyDescent="0.15">
      <c r="A117" s="3">
        <v>115</v>
      </c>
      <c r="B117" s="4" t="s">
        <v>18</v>
      </c>
      <c r="C117" s="4" t="str">
        <f>"01304033"</f>
        <v>01304033</v>
      </c>
      <c r="D117" s="4" t="str">
        <f>"陈彬"</f>
        <v>陈彬</v>
      </c>
    </row>
    <row r="118" spans="1:4" ht="29.1" customHeight="1" x14ac:dyDescent="0.15">
      <c r="A118" s="3">
        <v>116</v>
      </c>
      <c r="B118" s="4" t="s">
        <v>19</v>
      </c>
      <c r="C118" s="4" t="str">
        <f>"01402003"</f>
        <v>01402003</v>
      </c>
      <c r="D118" s="4" t="str">
        <f>"戴小丰"</f>
        <v>戴小丰</v>
      </c>
    </row>
    <row r="119" spans="1:4" ht="29.1" customHeight="1" x14ac:dyDescent="0.15">
      <c r="A119" s="3">
        <v>117</v>
      </c>
      <c r="B119" s="4" t="s">
        <v>19</v>
      </c>
      <c r="C119" s="4" t="str">
        <f>"01402019"</f>
        <v>01402019</v>
      </c>
      <c r="D119" s="4" t="str">
        <f>"杨业标"</f>
        <v>杨业标</v>
      </c>
    </row>
    <row r="120" spans="1:4" ht="29.1" customHeight="1" x14ac:dyDescent="0.15">
      <c r="A120" s="3">
        <v>118</v>
      </c>
      <c r="B120" s="4" t="s">
        <v>19</v>
      </c>
      <c r="C120" s="4" t="str">
        <f>"01402023"</f>
        <v>01402023</v>
      </c>
      <c r="D120" s="4" t="str">
        <f>"陈通慧"</f>
        <v>陈通慧</v>
      </c>
    </row>
    <row r="121" spans="1:4" ht="29.1" customHeight="1" x14ac:dyDescent="0.15">
      <c r="A121" s="3">
        <v>119</v>
      </c>
      <c r="B121" s="4" t="s">
        <v>19</v>
      </c>
      <c r="C121" s="4" t="str">
        <f>"01402007"</f>
        <v>01402007</v>
      </c>
      <c r="D121" s="4" t="str">
        <f>"黄名天"</f>
        <v>黄名天</v>
      </c>
    </row>
    <row r="122" spans="1:4" ht="29.1" customHeight="1" x14ac:dyDescent="0.15">
      <c r="A122" s="3">
        <v>120</v>
      </c>
      <c r="B122" s="4" t="s">
        <v>19</v>
      </c>
      <c r="C122" s="4" t="str">
        <f>"01402027"</f>
        <v>01402027</v>
      </c>
      <c r="D122" s="4" t="str">
        <f>"邱贤川"</f>
        <v>邱贤川</v>
      </c>
    </row>
    <row r="123" spans="1:4" ht="29.1" customHeight="1" x14ac:dyDescent="0.15">
      <c r="A123" s="3">
        <v>121</v>
      </c>
      <c r="B123" s="4" t="s">
        <v>19</v>
      </c>
      <c r="C123" s="4" t="str">
        <f>"01402029"</f>
        <v>01402029</v>
      </c>
      <c r="D123" s="4" t="str">
        <f>"朱运春"</f>
        <v>朱运春</v>
      </c>
    </row>
    <row r="124" spans="1:4" ht="29.1" customHeight="1" x14ac:dyDescent="0.15">
      <c r="A124" s="3">
        <v>122</v>
      </c>
      <c r="B124" s="4" t="s">
        <v>19</v>
      </c>
      <c r="C124" s="4" t="str">
        <f>"01402025"</f>
        <v>01402025</v>
      </c>
      <c r="D124" s="4" t="str">
        <f>"罗鹏"</f>
        <v>罗鹏</v>
      </c>
    </row>
    <row r="125" spans="1:4" ht="29.1" customHeight="1" x14ac:dyDescent="0.15">
      <c r="A125" s="3">
        <v>123</v>
      </c>
      <c r="B125" s="4" t="s">
        <v>19</v>
      </c>
      <c r="C125" s="6" t="str">
        <f>"01402017"</f>
        <v>01402017</v>
      </c>
      <c r="D125" s="6" t="str">
        <f>"李柯柯"</f>
        <v>李柯柯</v>
      </c>
    </row>
    <row r="126" spans="1:4" ht="29.1" customHeight="1" x14ac:dyDescent="0.15">
      <c r="A126" s="3">
        <v>124</v>
      </c>
      <c r="B126" s="4" t="s">
        <v>19</v>
      </c>
      <c r="C126" s="6" t="str">
        <f>"01402021"</f>
        <v>01402021</v>
      </c>
      <c r="D126" s="6" t="str">
        <f>"梁丽丽"</f>
        <v>梁丽丽</v>
      </c>
    </row>
    <row r="127" spans="1:4" ht="29.1" customHeight="1" x14ac:dyDescent="0.15">
      <c r="A127" s="3">
        <v>125</v>
      </c>
      <c r="B127" s="4" t="s">
        <v>20</v>
      </c>
      <c r="C127" s="4" t="str">
        <f>"01402031"</f>
        <v>01402031</v>
      </c>
      <c r="D127" s="4" t="str">
        <f>"李聪"</f>
        <v>李聪</v>
      </c>
    </row>
    <row r="128" spans="1:4" ht="29.1" customHeight="1" x14ac:dyDescent="0.15">
      <c r="A128" s="3">
        <v>126</v>
      </c>
      <c r="B128" s="4" t="s">
        <v>20</v>
      </c>
      <c r="C128" s="4" t="str">
        <f>"01402033"</f>
        <v>01402033</v>
      </c>
      <c r="D128" s="4" t="str">
        <f>"颜仕承"</f>
        <v>颜仕承</v>
      </c>
    </row>
    <row r="129" spans="1:4" ht="29.1" customHeight="1" x14ac:dyDescent="0.15">
      <c r="A129" s="3">
        <v>127</v>
      </c>
      <c r="B129" s="4" t="s">
        <v>21</v>
      </c>
      <c r="C129" s="4" t="str">
        <f>"01402051"</f>
        <v>01402051</v>
      </c>
      <c r="D129" s="4" t="str">
        <f>"王晓"</f>
        <v>王晓</v>
      </c>
    </row>
    <row r="130" spans="1:4" ht="29.1" customHeight="1" x14ac:dyDescent="0.15">
      <c r="A130" s="3">
        <v>128</v>
      </c>
      <c r="B130" s="4" t="s">
        <v>21</v>
      </c>
      <c r="C130" s="4" t="str">
        <f>"01402047"</f>
        <v>01402047</v>
      </c>
      <c r="D130" s="4" t="str">
        <f>"刘锐"</f>
        <v>刘锐</v>
      </c>
    </row>
    <row r="131" spans="1:4" ht="29.1" customHeight="1" x14ac:dyDescent="0.15">
      <c r="A131" s="3">
        <v>129</v>
      </c>
      <c r="B131" s="4" t="s">
        <v>21</v>
      </c>
      <c r="C131" s="4" t="str">
        <f>"01402041"</f>
        <v>01402041</v>
      </c>
      <c r="D131" s="4" t="str">
        <f>"张旭"</f>
        <v>张旭</v>
      </c>
    </row>
    <row r="132" spans="1:4" ht="29.1" customHeight="1" x14ac:dyDescent="0.15">
      <c r="A132" s="3">
        <v>130</v>
      </c>
      <c r="B132" s="4" t="s">
        <v>21</v>
      </c>
      <c r="C132" s="4" t="str">
        <f>"01402053"</f>
        <v>01402053</v>
      </c>
      <c r="D132" s="4" t="str">
        <f>"高中哲"</f>
        <v>高中哲</v>
      </c>
    </row>
    <row r="133" spans="1:4" ht="29.1" customHeight="1" x14ac:dyDescent="0.15">
      <c r="A133" s="3">
        <v>131</v>
      </c>
      <c r="B133" s="4" t="s">
        <v>21</v>
      </c>
      <c r="C133" s="4" t="str">
        <f>"01402037"</f>
        <v>01402037</v>
      </c>
      <c r="D133" s="4" t="str">
        <f>"任雪琴"</f>
        <v>任雪琴</v>
      </c>
    </row>
    <row r="134" spans="1:4" ht="29.1" customHeight="1" x14ac:dyDescent="0.15">
      <c r="A134" s="3">
        <v>132</v>
      </c>
      <c r="B134" s="4" t="s">
        <v>21</v>
      </c>
      <c r="C134" s="4" t="str">
        <f>"01402039"</f>
        <v>01402039</v>
      </c>
      <c r="D134" s="4" t="str">
        <f>"吉娜"</f>
        <v>吉娜</v>
      </c>
    </row>
    <row r="135" spans="1:4" ht="48.75" customHeight="1" x14ac:dyDescent="0.15">
      <c r="A135" s="9" t="s">
        <v>26</v>
      </c>
      <c r="B135" s="9"/>
      <c r="C135" s="9"/>
      <c r="D135" s="9"/>
    </row>
  </sheetData>
  <mergeCells count="2">
    <mergeCell ref="A1:D1"/>
    <mergeCell ref="A135:D13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海南省纪检监察系统面向全国公开选调工作人员面试名单</vt:lpstr>
      <vt:lpstr>Sheet1</vt:lpstr>
      <vt:lpstr>海南省纪检监察系统面向全国公开选调工作人员面试名单!Print_Titles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李晔坤</dc:creator>
  <cp:lastModifiedBy>李晔坤</cp:lastModifiedBy>
  <cp:lastPrinted>2021-11-24T15:52:47Z</cp:lastPrinted>
  <dcterms:created xsi:type="dcterms:W3CDTF">2020-07-27T02:09:41Z</dcterms:created>
  <dcterms:modified xsi:type="dcterms:W3CDTF">2021-11-25T03:22:30Z</dcterms:modified>
</cp:coreProperties>
</file>