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<sst xmlns="http://schemas.openxmlformats.org/spreadsheetml/2006/main" count="1388" uniqueCount="34">
  <si>
    <t>2021年利辛县医疗卫生机构公开招聘专业技术人员笔试成绩</t>
  </si>
  <si>
    <t>职位代码</t>
  </si>
  <si>
    <t>准考证号</t>
  </si>
  <si>
    <t>笔试科目</t>
  </si>
  <si>
    <t>《医学基础知识》或
《公共基础知识》</t>
  </si>
  <si>
    <t>专业知识</t>
  </si>
  <si>
    <t>总分</t>
  </si>
  <si>
    <t>备注</t>
  </si>
  <si>
    <t>2021101-临床医生(王人、旧城、望疃、城关、阚疃)</t>
  </si>
  <si>
    <t>《医学基础知识》和《临床医学知识》</t>
  </si>
  <si>
    <t/>
  </si>
  <si>
    <t>缺考</t>
  </si>
  <si>
    <t>2021102-临床医生(马店、城北、汝集、张村、望疃、城关)</t>
  </si>
  <si>
    <t>2021105-口腔医生(江集、纪王场)</t>
  </si>
  <si>
    <t>2021106-口腔医生(张村)</t>
  </si>
  <si>
    <t>2021108-医学影像人员(永兴)</t>
  </si>
  <si>
    <t>2021109-影像技术人员(新张集、汝集)</t>
  </si>
  <si>
    <t>2021110-影像技术人员(孙庙)</t>
  </si>
  <si>
    <t>2021115-药学人员(孙庙)</t>
  </si>
  <si>
    <t>2021111-护理人员(巩店)</t>
  </si>
  <si>
    <t>《医学基础知识》和《护理专业知识》</t>
  </si>
  <si>
    <t>2021112-护理人员(城北、大李集)</t>
  </si>
  <si>
    <t>2021113-会计人员(王人)</t>
  </si>
  <si>
    <t>《公共基础知识》和《会计专业知识》</t>
  </si>
  <si>
    <t>2021120-食品安全风险监测(疾控中心)</t>
  </si>
  <si>
    <t>《公共基础知识》和《食品安全专业知识》</t>
  </si>
  <si>
    <t>2021103-公卫医生(阚疃、孙集、旧城、疾控中心)</t>
  </si>
  <si>
    <t>《医学基础知识》和《预防医学专业知识》</t>
  </si>
  <si>
    <t>2021104-公卫医生(王市、疾控中心)</t>
  </si>
  <si>
    <t>2021119-公卫医生(疾控中心)</t>
  </si>
  <si>
    <t>2021117-检验人员(疾控中心)</t>
  </si>
  <si>
    <t>《医学基础知识》和《卫生检验专业知识》</t>
  </si>
  <si>
    <t>2021114-中医医生(巩店)</t>
  </si>
  <si>
    <t>《医学基础知识》和《中医临床医学知识》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</si>
</sst>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4"/>
      <name val="黑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2"/>
  <sheetViews>
    <sheetView tabSelected="1" workbookViewId="0">
      <selection activeCell="A1" sqref="A1:G1"/>
    </sheetView>
  </sheetViews>
  <sheetFormatPr defaultColWidth="8.75" defaultRowHeight="18" customHeight="1" outlineLevelCol="6"/>
  <cols>
    <col min="1" max="1" width="43.625" style="3" customWidth="1"/>
    <col min="2" max="2" width="8.5" style="3"/>
    <col min="3" max="3" width="34.875" style="3"/>
    <col min="4" max="4" width="17.25" style="3" customWidth="1"/>
    <col min="5" max="5" width="9" style="3" customWidth="1"/>
    <col min="6" max="6" width="7.875" style="3"/>
    <col min="7" max="7" width="5" style="3"/>
    <col min="8" max="16376" width="8.75" style="3"/>
  </cols>
  <sheetData>
    <row r="1" s="1" customFormat="1" ht="39.9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3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="3" customFormat="1" customHeight="1" spans="1:7">
      <c r="A3" s="7" t="s">
        <v>8</v>
      </c>
      <c r="B3" s="7" t="str">
        <f>"20210101"</f>
        <v>20210101</v>
      </c>
      <c r="C3" s="7" t="s">
        <v>9</v>
      </c>
      <c r="D3" s="8">
        <v>18.8</v>
      </c>
      <c r="E3" s="8">
        <v>49.7</v>
      </c>
      <c r="F3" s="8">
        <v>68.5</v>
      </c>
      <c r="G3" s="7" t="s">
        <v>10</v>
      </c>
    </row>
    <row r="4" s="3" customFormat="1" customHeight="1" spans="1:7">
      <c r="A4" s="7" t="s">
        <v>8</v>
      </c>
      <c r="B4" s="7" t="str">
        <f>"20210102"</f>
        <v>20210102</v>
      </c>
      <c r="C4" s="7" t="s">
        <v>9</v>
      </c>
      <c r="D4" s="8">
        <v>24</v>
      </c>
      <c r="E4" s="8">
        <v>47.4</v>
      </c>
      <c r="F4" s="8">
        <v>71.4</v>
      </c>
      <c r="G4" s="7" t="s">
        <v>10</v>
      </c>
    </row>
    <row r="5" s="3" customFormat="1" customHeight="1" spans="1:7">
      <c r="A5" s="7" t="s">
        <v>8</v>
      </c>
      <c r="B5" s="7" t="str">
        <f>"20210103"</f>
        <v>20210103</v>
      </c>
      <c r="C5" s="7" t="s">
        <v>9</v>
      </c>
      <c r="D5" s="8">
        <v>22.6</v>
      </c>
      <c r="E5" s="8">
        <v>58</v>
      </c>
      <c r="F5" s="8">
        <v>80.6</v>
      </c>
      <c r="G5" s="7" t="s">
        <v>10</v>
      </c>
    </row>
    <row r="6" s="3" customFormat="1" customHeight="1" spans="1:7">
      <c r="A6" s="7" t="s">
        <v>8</v>
      </c>
      <c r="B6" s="7" t="str">
        <f>"20210104"</f>
        <v>20210104</v>
      </c>
      <c r="C6" s="7" t="s">
        <v>9</v>
      </c>
      <c r="D6" s="8">
        <v>22.4</v>
      </c>
      <c r="E6" s="8">
        <v>54.5</v>
      </c>
      <c r="F6" s="8">
        <v>76.9</v>
      </c>
      <c r="G6" s="7" t="s">
        <v>10</v>
      </c>
    </row>
    <row r="7" s="3" customFormat="1" customHeight="1" spans="1:7">
      <c r="A7" s="7" t="s">
        <v>8</v>
      </c>
      <c r="B7" s="7" t="str">
        <f>"20210105"</f>
        <v>20210105</v>
      </c>
      <c r="C7" s="7" t="s">
        <v>9</v>
      </c>
      <c r="D7" s="8">
        <v>0</v>
      </c>
      <c r="E7" s="8">
        <v>0</v>
      </c>
      <c r="F7" s="8">
        <v>0</v>
      </c>
      <c r="G7" s="7" t="s">
        <v>11</v>
      </c>
    </row>
    <row r="8" s="3" customFormat="1" customHeight="1" spans="1:7">
      <c r="A8" s="7" t="s">
        <v>8</v>
      </c>
      <c r="B8" s="7" t="str">
        <f>"20210106"</f>
        <v>20210106</v>
      </c>
      <c r="C8" s="7" t="s">
        <v>9</v>
      </c>
      <c r="D8" s="8">
        <v>22.4</v>
      </c>
      <c r="E8" s="8">
        <v>55.2</v>
      </c>
      <c r="F8" s="8">
        <v>77.6</v>
      </c>
      <c r="G8" s="7" t="s">
        <v>10</v>
      </c>
    </row>
    <row r="9" s="3" customFormat="1" customHeight="1" spans="1:7">
      <c r="A9" s="7" t="s">
        <v>8</v>
      </c>
      <c r="B9" s="7" t="str">
        <f>"20210107"</f>
        <v>20210107</v>
      </c>
      <c r="C9" s="7" t="s">
        <v>9</v>
      </c>
      <c r="D9" s="8">
        <v>19.6</v>
      </c>
      <c r="E9" s="8">
        <v>56.9</v>
      </c>
      <c r="F9" s="8">
        <v>76.5</v>
      </c>
      <c r="G9" s="7" t="s">
        <v>10</v>
      </c>
    </row>
    <row r="10" s="3" customFormat="1" customHeight="1" spans="1:7">
      <c r="A10" s="7" t="s">
        <v>8</v>
      </c>
      <c r="B10" s="7" t="str">
        <f>"20210108"</f>
        <v>20210108</v>
      </c>
      <c r="C10" s="7" t="s">
        <v>9</v>
      </c>
      <c r="D10" s="8">
        <v>21.8</v>
      </c>
      <c r="E10" s="8">
        <v>41.9</v>
      </c>
      <c r="F10" s="8">
        <v>63.7</v>
      </c>
      <c r="G10" s="7" t="s">
        <v>10</v>
      </c>
    </row>
    <row r="11" s="3" customFormat="1" customHeight="1" spans="1:7">
      <c r="A11" s="7" t="s">
        <v>8</v>
      </c>
      <c r="B11" s="7" t="str">
        <f>"20210109"</f>
        <v>20210109</v>
      </c>
      <c r="C11" s="7" t="s">
        <v>9</v>
      </c>
      <c r="D11" s="8">
        <v>0</v>
      </c>
      <c r="E11" s="8">
        <v>0</v>
      </c>
      <c r="F11" s="8">
        <v>0</v>
      </c>
      <c r="G11" s="7" t="s">
        <v>11</v>
      </c>
    </row>
    <row r="12" s="3" customFormat="1" customHeight="1" spans="1:7">
      <c r="A12" s="7" t="s">
        <v>8</v>
      </c>
      <c r="B12" s="7" t="str">
        <f>"20210110"</f>
        <v>20210110</v>
      </c>
      <c r="C12" s="7" t="s">
        <v>9</v>
      </c>
      <c r="D12" s="8">
        <v>27.4</v>
      </c>
      <c r="E12" s="8">
        <v>52.6</v>
      </c>
      <c r="F12" s="8">
        <v>80</v>
      </c>
      <c r="G12" s="7" t="s">
        <v>10</v>
      </c>
    </row>
    <row r="13" s="3" customFormat="1" customHeight="1" spans="1:7">
      <c r="A13" s="7" t="s">
        <v>8</v>
      </c>
      <c r="B13" s="7" t="str">
        <f>"20210111"</f>
        <v>20210111</v>
      </c>
      <c r="C13" s="7" t="s">
        <v>9</v>
      </c>
      <c r="D13" s="8">
        <v>24.6</v>
      </c>
      <c r="E13" s="8">
        <v>66.3</v>
      </c>
      <c r="F13" s="8">
        <v>90.9</v>
      </c>
      <c r="G13" s="7" t="s">
        <v>10</v>
      </c>
    </row>
    <row r="14" s="3" customFormat="1" customHeight="1" spans="1:7">
      <c r="A14" s="7" t="s">
        <v>8</v>
      </c>
      <c r="B14" s="7" t="str">
        <f>"20210112"</f>
        <v>20210112</v>
      </c>
      <c r="C14" s="7" t="s">
        <v>9</v>
      </c>
      <c r="D14" s="8">
        <v>23.2</v>
      </c>
      <c r="E14" s="8">
        <v>65.6</v>
      </c>
      <c r="F14" s="8">
        <v>88.8</v>
      </c>
      <c r="G14" s="7" t="s">
        <v>10</v>
      </c>
    </row>
    <row r="15" s="3" customFormat="1" customHeight="1" spans="1:7">
      <c r="A15" s="7" t="s">
        <v>8</v>
      </c>
      <c r="B15" s="7" t="str">
        <f>"20210113"</f>
        <v>20210113</v>
      </c>
      <c r="C15" s="7" t="s">
        <v>9</v>
      </c>
      <c r="D15" s="8">
        <v>26.6</v>
      </c>
      <c r="E15" s="8">
        <v>58.1</v>
      </c>
      <c r="F15" s="8">
        <v>84.7</v>
      </c>
      <c r="G15" s="7" t="s">
        <v>10</v>
      </c>
    </row>
    <row r="16" s="3" customFormat="1" customHeight="1" spans="1:7">
      <c r="A16" s="7" t="s">
        <v>8</v>
      </c>
      <c r="B16" s="7" t="str">
        <f>"20210114"</f>
        <v>20210114</v>
      </c>
      <c r="C16" s="7" t="s">
        <v>9</v>
      </c>
      <c r="D16" s="8">
        <v>0</v>
      </c>
      <c r="E16" s="8">
        <v>0</v>
      </c>
      <c r="F16" s="8">
        <v>0</v>
      </c>
      <c r="G16" s="7" t="s">
        <v>11</v>
      </c>
    </row>
    <row r="17" s="3" customFormat="1" customHeight="1" spans="1:7">
      <c r="A17" s="7" t="s">
        <v>8</v>
      </c>
      <c r="B17" s="7" t="str">
        <f>"20210115"</f>
        <v>20210115</v>
      </c>
      <c r="C17" s="7" t="s">
        <v>9</v>
      </c>
      <c r="D17" s="8">
        <v>26.6</v>
      </c>
      <c r="E17" s="8">
        <v>46.5</v>
      </c>
      <c r="F17" s="8">
        <v>73.1</v>
      </c>
      <c r="G17" s="7" t="s">
        <v>10</v>
      </c>
    </row>
    <row r="18" s="3" customFormat="1" customHeight="1" spans="1:7">
      <c r="A18" s="7" t="s">
        <v>8</v>
      </c>
      <c r="B18" s="7" t="str">
        <f>"20210116"</f>
        <v>20210116</v>
      </c>
      <c r="C18" s="7" t="s">
        <v>9</v>
      </c>
      <c r="D18" s="8">
        <v>24.6</v>
      </c>
      <c r="E18" s="8">
        <v>50.7</v>
      </c>
      <c r="F18" s="8">
        <v>75.3</v>
      </c>
      <c r="G18" s="7" t="s">
        <v>10</v>
      </c>
    </row>
    <row r="19" s="3" customFormat="1" customHeight="1" spans="1:7">
      <c r="A19" s="7" t="s">
        <v>8</v>
      </c>
      <c r="B19" s="7" t="str">
        <f>"20210117"</f>
        <v>20210117</v>
      </c>
      <c r="C19" s="7" t="s">
        <v>9</v>
      </c>
      <c r="D19" s="8">
        <v>0</v>
      </c>
      <c r="E19" s="8">
        <v>0</v>
      </c>
      <c r="F19" s="8">
        <v>0</v>
      </c>
      <c r="G19" s="7" t="s">
        <v>11</v>
      </c>
    </row>
    <row r="20" s="3" customFormat="1" customHeight="1" spans="1:7">
      <c r="A20" s="7" t="s">
        <v>8</v>
      </c>
      <c r="B20" s="7" t="str">
        <f>"20210118"</f>
        <v>20210118</v>
      </c>
      <c r="C20" s="7" t="s">
        <v>9</v>
      </c>
      <c r="D20" s="8">
        <v>0</v>
      </c>
      <c r="E20" s="8">
        <v>0</v>
      </c>
      <c r="F20" s="8">
        <v>0</v>
      </c>
      <c r="G20" s="7" t="s">
        <v>11</v>
      </c>
    </row>
    <row r="21" s="3" customFormat="1" customHeight="1" spans="1:7">
      <c r="A21" s="7" t="s">
        <v>8</v>
      </c>
      <c r="B21" s="7" t="str">
        <f>"20210119"</f>
        <v>20210119</v>
      </c>
      <c r="C21" s="7" t="s">
        <v>9</v>
      </c>
      <c r="D21" s="8">
        <v>0</v>
      </c>
      <c r="E21" s="8">
        <v>0</v>
      </c>
      <c r="F21" s="8">
        <v>0</v>
      </c>
      <c r="G21" s="7" t="s">
        <v>11</v>
      </c>
    </row>
    <row r="22" s="3" customFormat="1" customHeight="1" spans="1:7">
      <c r="A22" s="7" t="s">
        <v>8</v>
      </c>
      <c r="B22" s="7" t="str">
        <f>"20210120"</f>
        <v>20210120</v>
      </c>
      <c r="C22" s="7" t="s">
        <v>9</v>
      </c>
      <c r="D22" s="8">
        <v>23.8</v>
      </c>
      <c r="E22" s="8">
        <v>65.5</v>
      </c>
      <c r="F22" s="8">
        <v>89.3</v>
      </c>
      <c r="G22" s="7" t="s">
        <v>10</v>
      </c>
    </row>
    <row r="23" s="3" customFormat="1" customHeight="1" spans="1:7">
      <c r="A23" s="7" t="s">
        <v>8</v>
      </c>
      <c r="B23" s="7" t="str">
        <f>"20210121"</f>
        <v>20210121</v>
      </c>
      <c r="C23" s="7" t="s">
        <v>9</v>
      </c>
      <c r="D23" s="8">
        <v>24.8</v>
      </c>
      <c r="E23" s="8">
        <v>38.7</v>
      </c>
      <c r="F23" s="8">
        <v>63.5</v>
      </c>
      <c r="G23" s="7" t="s">
        <v>10</v>
      </c>
    </row>
    <row r="24" s="3" customFormat="1" customHeight="1" spans="1:7">
      <c r="A24" s="7" t="s">
        <v>8</v>
      </c>
      <c r="B24" s="7" t="str">
        <f>"20210122"</f>
        <v>20210122</v>
      </c>
      <c r="C24" s="7" t="s">
        <v>9</v>
      </c>
      <c r="D24" s="8">
        <v>16.2</v>
      </c>
      <c r="E24" s="8">
        <v>47.3</v>
      </c>
      <c r="F24" s="8">
        <v>63.5</v>
      </c>
      <c r="G24" s="7" t="s">
        <v>10</v>
      </c>
    </row>
    <row r="25" s="3" customFormat="1" customHeight="1" spans="1:7">
      <c r="A25" s="7" t="s">
        <v>8</v>
      </c>
      <c r="B25" s="7" t="str">
        <f>"20210123"</f>
        <v>20210123</v>
      </c>
      <c r="C25" s="7" t="s">
        <v>9</v>
      </c>
      <c r="D25" s="8">
        <v>26.6</v>
      </c>
      <c r="E25" s="8">
        <v>52.9</v>
      </c>
      <c r="F25" s="8">
        <v>79.5</v>
      </c>
      <c r="G25" s="7" t="s">
        <v>10</v>
      </c>
    </row>
    <row r="26" s="3" customFormat="1" customHeight="1" spans="1:7">
      <c r="A26" s="7" t="s">
        <v>8</v>
      </c>
      <c r="B26" s="7" t="str">
        <f>"20210124"</f>
        <v>20210124</v>
      </c>
      <c r="C26" s="7" t="s">
        <v>9</v>
      </c>
      <c r="D26" s="8">
        <v>21.8</v>
      </c>
      <c r="E26" s="8">
        <v>50.6</v>
      </c>
      <c r="F26" s="8">
        <v>72.4</v>
      </c>
      <c r="G26" s="7" t="s">
        <v>10</v>
      </c>
    </row>
    <row r="27" s="3" customFormat="1" customHeight="1" spans="1:7">
      <c r="A27" s="7" t="s">
        <v>8</v>
      </c>
      <c r="B27" s="7" t="str">
        <f>"20210125"</f>
        <v>20210125</v>
      </c>
      <c r="C27" s="7" t="s">
        <v>9</v>
      </c>
      <c r="D27" s="8">
        <v>19.4</v>
      </c>
      <c r="E27" s="8">
        <v>53.2</v>
      </c>
      <c r="F27" s="8">
        <v>72.6</v>
      </c>
      <c r="G27" s="7" t="s">
        <v>10</v>
      </c>
    </row>
    <row r="28" s="3" customFormat="1" customHeight="1" spans="1:7">
      <c r="A28" s="7" t="s">
        <v>8</v>
      </c>
      <c r="B28" s="7" t="str">
        <f>"20210126"</f>
        <v>20210126</v>
      </c>
      <c r="C28" s="7" t="s">
        <v>9</v>
      </c>
      <c r="D28" s="8">
        <v>19.8</v>
      </c>
      <c r="E28" s="8">
        <v>41</v>
      </c>
      <c r="F28" s="8">
        <v>60.8</v>
      </c>
      <c r="G28" s="7" t="s">
        <v>10</v>
      </c>
    </row>
    <row r="29" s="3" customFormat="1" customHeight="1" spans="1:7">
      <c r="A29" s="7" t="s">
        <v>8</v>
      </c>
      <c r="B29" s="7" t="str">
        <f>"20210127"</f>
        <v>20210127</v>
      </c>
      <c r="C29" s="7" t="s">
        <v>9</v>
      </c>
      <c r="D29" s="8">
        <v>20.8</v>
      </c>
      <c r="E29" s="8">
        <v>50.6</v>
      </c>
      <c r="F29" s="8">
        <v>71.4</v>
      </c>
      <c r="G29" s="7" t="s">
        <v>10</v>
      </c>
    </row>
    <row r="30" s="3" customFormat="1" customHeight="1" spans="1:7">
      <c r="A30" s="7" t="s">
        <v>8</v>
      </c>
      <c r="B30" s="7" t="str">
        <f>"20210128"</f>
        <v>20210128</v>
      </c>
      <c r="C30" s="7" t="s">
        <v>9</v>
      </c>
      <c r="D30" s="8">
        <v>19.8</v>
      </c>
      <c r="E30" s="8">
        <v>49.4</v>
      </c>
      <c r="F30" s="8">
        <v>69.2</v>
      </c>
      <c r="G30" s="7" t="s">
        <v>10</v>
      </c>
    </row>
    <row r="31" s="3" customFormat="1" customHeight="1" spans="1:7">
      <c r="A31" s="7" t="s">
        <v>8</v>
      </c>
      <c r="B31" s="7" t="str">
        <f>"20210129"</f>
        <v>20210129</v>
      </c>
      <c r="C31" s="7" t="s">
        <v>9</v>
      </c>
      <c r="D31" s="8">
        <v>20.2</v>
      </c>
      <c r="E31" s="8">
        <v>49.3</v>
      </c>
      <c r="F31" s="8">
        <v>69.5</v>
      </c>
      <c r="G31" s="7" t="s">
        <v>10</v>
      </c>
    </row>
    <row r="32" s="3" customFormat="1" customHeight="1" spans="1:7">
      <c r="A32" s="7" t="s">
        <v>8</v>
      </c>
      <c r="B32" s="7" t="str">
        <f>"20210130"</f>
        <v>20210130</v>
      </c>
      <c r="C32" s="7" t="s">
        <v>9</v>
      </c>
      <c r="D32" s="8">
        <v>19</v>
      </c>
      <c r="E32" s="8">
        <v>44.7</v>
      </c>
      <c r="F32" s="8">
        <v>63.7</v>
      </c>
      <c r="G32" s="7" t="s">
        <v>10</v>
      </c>
    </row>
    <row r="33" s="3" customFormat="1" customHeight="1" spans="1:7">
      <c r="A33" s="7" t="s">
        <v>8</v>
      </c>
      <c r="B33" s="7" t="str">
        <f>"20210201"</f>
        <v>20210201</v>
      </c>
      <c r="C33" s="7" t="s">
        <v>9</v>
      </c>
      <c r="D33" s="8">
        <v>21.8</v>
      </c>
      <c r="E33" s="8">
        <v>55.2</v>
      </c>
      <c r="F33" s="8">
        <v>77</v>
      </c>
      <c r="G33" s="7" t="s">
        <v>10</v>
      </c>
    </row>
    <row r="34" s="3" customFormat="1" customHeight="1" spans="1:7">
      <c r="A34" s="7" t="s">
        <v>8</v>
      </c>
      <c r="B34" s="7" t="str">
        <f>"20210202"</f>
        <v>20210202</v>
      </c>
      <c r="C34" s="7" t="s">
        <v>9</v>
      </c>
      <c r="D34" s="8">
        <v>22.4</v>
      </c>
      <c r="E34" s="8">
        <v>49.6</v>
      </c>
      <c r="F34" s="8">
        <v>72</v>
      </c>
      <c r="G34" s="7" t="s">
        <v>10</v>
      </c>
    </row>
    <row r="35" s="3" customFormat="1" customHeight="1" spans="1:7">
      <c r="A35" s="7" t="s">
        <v>12</v>
      </c>
      <c r="B35" s="7" t="str">
        <f>"20210203"</f>
        <v>20210203</v>
      </c>
      <c r="C35" s="7" t="s">
        <v>9</v>
      </c>
      <c r="D35" s="8">
        <v>22.6</v>
      </c>
      <c r="E35" s="8">
        <v>64.7</v>
      </c>
      <c r="F35" s="8">
        <v>87.3</v>
      </c>
      <c r="G35" s="7" t="s">
        <v>10</v>
      </c>
    </row>
    <row r="36" s="3" customFormat="1" customHeight="1" spans="1:7">
      <c r="A36" s="7" t="s">
        <v>12</v>
      </c>
      <c r="B36" s="7" t="str">
        <f>"20210204"</f>
        <v>20210204</v>
      </c>
      <c r="C36" s="7" t="s">
        <v>9</v>
      </c>
      <c r="D36" s="8">
        <v>0</v>
      </c>
      <c r="E36" s="8">
        <v>0</v>
      </c>
      <c r="F36" s="8">
        <v>0</v>
      </c>
      <c r="G36" s="7" t="s">
        <v>11</v>
      </c>
    </row>
    <row r="37" s="3" customFormat="1" customHeight="1" spans="1:7">
      <c r="A37" s="7" t="s">
        <v>12</v>
      </c>
      <c r="B37" s="7" t="str">
        <f>"20210205"</f>
        <v>20210205</v>
      </c>
      <c r="C37" s="7" t="s">
        <v>9</v>
      </c>
      <c r="D37" s="8">
        <v>25.4</v>
      </c>
      <c r="E37" s="8">
        <v>45.5</v>
      </c>
      <c r="F37" s="8">
        <v>70.9</v>
      </c>
      <c r="G37" s="7" t="s">
        <v>10</v>
      </c>
    </row>
    <row r="38" s="3" customFormat="1" customHeight="1" spans="1:7">
      <c r="A38" s="7" t="s">
        <v>12</v>
      </c>
      <c r="B38" s="7" t="str">
        <f>"20210206"</f>
        <v>20210206</v>
      </c>
      <c r="C38" s="7" t="s">
        <v>9</v>
      </c>
      <c r="D38" s="8">
        <v>16</v>
      </c>
      <c r="E38" s="8">
        <v>47.4</v>
      </c>
      <c r="F38" s="8">
        <v>63.4</v>
      </c>
      <c r="G38" s="7" t="s">
        <v>10</v>
      </c>
    </row>
    <row r="39" s="3" customFormat="1" customHeight="1" spans="1:7">
      <c r="A39" s="7" t="s">
        <v>12</v>
      </c>
      <c r="B39" s="7" t="str">
        <f>"20210207"</f>
        <v>20210207</v>
      </c>
      <c r="C39" s="7" t="s">
        <v>9</v>
      </c>
      <c r="D39" s="8">
        <v>26</v>
      </c>
      <c r="E39" s="8">
        <v>63.2</v>
      </c>
      <c r="F39" s="8">
        <v>89.2</v>
      </c>
      <c r="G39" s="7" t="s">
        <v>10</v>
      </c>
    </row>
    <row r="40" s="3" customFormat="1" customHeight="1" spans="1:7">
      <c r="A40" s="7" t="s">
        <v>12</v>
      </c>
      <c r="B40" s="7" t="str">
        <f>"20210208"</f>
        <v>20210208</v>
      </c>
      <c r="C40" s="7" t="s">
        <v>9</v>
      </c>
      <c r="D40" s="8">
        <v>21</v>
      </c>
      <c r="E40" s="8">
        <v>56.8</v>
      </c>
      <c r="F40" s="8">
        <v>77.8</v>
      </c>
      <c r="G40" s="7" t="s">
        <v>10</v>
      </c>
    </row>
    <row r="41" s="3" customFormat="1" customHeight="1" spans="1:7">
      <c r="A41" s="7" t="s">
        <v>12</v>
      </c>
      <c r="B41" s="7" t="str">
        <f>"20210209"</f>
        <v>20210209</v>
      </c>
      <c r="C41" s="7" t="s">
        <v>9</v>
      </c>
      <c r="D41" s="8">
        <v>13.2</v>
      </c>
      <c r="E41" s="8">
        <v>35.5</v>
      </c>
      <c r="F41" s="8">
        <v>48.7</v>
      </c>
      <c r="G41" s="7" t="s">
        <v>10</v>
      </c>
    </row>
    <row r="42" s="3" customFormat="1" customHeight="1" spans="1:7">
      <c r="A42" s="7" t="s">
        <v>12</v>
      </c>
      <c r="B42" s="7" t="str">
        <f>"20210210"</f>
        <v>20210210</v>
      </c>
      <c r="C42" s="7" t="s">
        <v>9</v>
      </c>
      <c r="D42" s="8">
        <v>25.4</v>
      </c>
      <c r="E42" s="8">
        <v>68.1</v>
      </c>
      <c r="F42" s="8">
        <v>93.5</v>
      </c>
      <c r="G42" s="7" t="s">
        <v>10</v>
      </c>
    </row>
    <row r="43" s="3" customFormat="1" customHeight="1" spans="1:7">
      <c r="A43" s="7" t="s">
        <v>12</v>
      </c>
      <c r="B43" s="7" t="str">
        <f>"20210211"</f>
        <v>20210211</v>
      </c>
      <c r="C43" s="7" t="s">
        <v>9</v>
      </c>
      <c r="D43" s="8">
        <v>24.6</v>
      </c>
      <c r="E43" s="8">
        <v>61.3</v>
      </c>
      <c r="F43" s="8">
        <v>85.9</v>
      </c>
      <c r="G43" s="7" t="s">
        <v>10</v>
      </c>
    </row>
    <row r="44" s="3" customFormat="1" customHeight="1" spans="1:7">
      <c r="A44" s="7" t="s">
        <v>12</v>
      </c>
      <c r="B44" s="7" t="str">
        <f>"20210212"</f>
        <v>20210212</v>
      </c>
      <c r="C44" s="7" t="s">
        <v>9</v>
      </c>
      <c r="D44" s="8">
        <v>22.4</v>
      </c>
      <c r="E44" s="8">
        <v>64.4</v>
      </c>
      <c r="F44" s="8">
        <v>86.8</v>
      </c>
      <c r="G44" s="7" t="s">
        <v>10</v>
      </c>
    </row>
    <row r="45" s="3" customFormat="1" customHeight="1" spans="1:7">
      <c r="A45" s="7" t="s">
        <v>12</v>
      </c>
      <c r="B45" s="7" t="str">
        <f>"20210213"</f>
        <v>20210213</v>
      </c>
      <c r="C45" s="7" t="s">
        <v>9</v>
      </c>
      <c r="D45" s="8">
        <v>26.8</v>
      </c>
      <c r="E45" s="8">
        <v>63.9</v>
      </c>
      <c r="F45" s="8">
        <v>90.7</v>
      </c>
      <c r="G45" s="7" t="s">
        <v>10</v>
      </c>
    </row>
    <row r="46" s="3" customFormat="1" customHeight="1" spans="1:7">
      <c r="A46" s="7" t="s">
        <v>12</v>
      </c>
      <c r="B46" s="7" t="str">
        <f>"20210214"</f>
        <v>20210214</v>
      </c>
      <c r="C46" s="7" t="s">
        <v>9</v>
      </c>
      <c r="D46" s="8">
        <v>27.4</v>
      </c>
      <c r="E46" s="8">
        <v>69.9</v>
      </c>
      <c r="F46" s="8">
        <v>97.3</v>
      </c>
      <c r="G46" s="7" t="s">
        <v>10</v>
      </c>
    </row>
    <row r="47" s="3" customFormat="1" customHeight="1" spans="1:7">
      <c r="A47" s="7" t="s">
        <v>12</v>
      </c>
      <c r="B47" s="7" t="str">
        <f>"20210215"</f>
        <v>20210215</v>
      </c>
      <c r="C47" s="7" t="s">
        <v>9</v>
      </c>
      <c r="D47" s="8">
        <v>13.8</v>
      </c>
      <c r="E47" s="8">
        <v>58.8</v>
      </c>
      <c r="F47" s="8">
        <v>72.6</v>
      </c>
      <c r="G47" s="7" t="s">
        <v>10</v>
      </c>
    </row>
    <row r="48" s="3" customFormat="1" customHeight="1" spans="1:7">
      <c r="A48" s="7" t="s">
        <v>12</v>
      </c>
      <c r="B48" s="7" t="str">
        <f>"20210216"</f>
        <v>20210216</v>
      </c>
      <c r="C48" s="7" t="s">
        <v>9</v>
      </c>
      <c r="D48" s="8">
        <v>19.6</v>
      </c>
      <c r="E48" s="8">
        <v>62.2</v>
      </c>
      <c r="F48" s="8">
        <v>81.8</v>
      </c>
      <c r="G48" s="7" t="s">
        <v>10</v>
      </c>
    </row>
    <row r="49" s="3" customFormat="1" customHeight="1" spans="1:7">
      <c r="A49" s="7" t="s">
        <v>12</v>
      </c>
      <c r="B49" s="7" t="str">
        <f>"20210217"</f>
        <v>20210217</v>
      </c>
      <c r="C49" s="7" t="s">
        <v>9</v>
      </c>
      <c r="D49" s="8">
        <v>18.6</v>
      </c>
      <c r="E49" s="8">
        <v>45.4</v>
      </c>
      <c r="F49" s="8">
        <v>64</v>
      </c>
      <c r="G49" s="7" t="s">
        <v>10</v>
      </c>
    </row>
    <row r="50" s="3" customFormat="1" customHeight="1" spans="1:7">
      <c r="A50" s="7" t="s">
        <v>12</v>
      </c>
      <c r="B50" s="7" t="str">
        <f>"20210218"</f>
        <v>20210218</v>
      </c>
      <c r="C50" s="7" t="s">
        <v>9</v>
      </c>
      <c r="D50" s="8">
        <v>25.8</v>
      </c>
      <c r="E50" s="8">
        <v>63.6</v>
      </c>
      <c r="F50" s="8">
        <v>89.4</v>
      </c>
      <c r="G50" s="7" t="s">
        <v>10</v>
      </c>
    </row>
    <row r="51" s="3" customFormat="1" customHeight="1" spans="1:7">
      <c r="A51" s="7" t="s">
        <v>12</v>
      </c>
      <c r="B51" s="7" t="str">
        <f>"20210219"</f>
        <v>20210219</v>
      </c>
      <c r="C51" s="7" t="s">
        <v>9</v>
      </c>
      <c r="D51" s="8">
        <v>24.4</v>
      </c>
      <c r="E51" s="8">
        <v>66</v>
      </c>
      <c r="F51" s="8">
        <v>90.4</v>
      </c>
      <c r="G51" s="7" t="s">
        <v>10</v>
      </c>
    </row>
    <row r="52" s="3" customFormat="1" customHeight="1" spans="1:7">
      <c r="A52" s="7" t="s">
        <v>12</v>
      </c>
      <c r="B52" s="7" t="str">
        <f>"20210220"</f>
        <v>20210220</v>
      </c>
      <c r="C52" s="7" t="s">
        <v>9</v>
      </c>
      <c r="D52" s="8">
        <v>26</v>
      </c>
      <c r="E52" s="8">
        <v>53.8</v>
      </c>
      <c r="F52" s="8">
        <v>79.8</v>
      </c>
      <c r="G52" s="7" t="s">
        <v>10</v>
      </c>
    </row>
    <row r="53" s="3" customFormat="1" customHeight="1" spans="1:7">
      <c r="A53" s="7" t="s">
        <v>12</v>
      </c>
      <c r="B53" s="7" t="str">
        <f>"20210221"</f>
        <v>20210221</v>
      </c>
      <c r="C53" s="7" t="s">
        <v>9</v>
      </c>
      <c r="D53" s="8">
        <v>28</v>
      </c>
      <c r="E53" s="8">
        <v>61.4</v>
      </c>
      <c r="F53" s="8">
        <v>89.4</v>
      </c>
      <c r="G53" s="7" t="s">
        <v>10</v>
      </c>
    </row>
    <row r="54" s="3" customFormat="1" customHeight="1" spans="1:7">
      <c r="A54" s="7" t="s">
        <v>12</v>
      </c>
      <c r="B54" s="7" t="str">
        <f>"20210222"</f>
        <v>20210222</v>
      </c>
      <c r="C54" s="7" t="s">
        <v>9</v>
      </c>
      <c r="D54" s="8">
        <v>23.8</v>
      </c>
      <c r="E54" s="8">
        <v>46.5</v>
      </c>
      <c r="F54" s="8">
        <v>70.3</v>
      </c>
      <c r="G54" s="7" t="s">
        <v>10</v>
      </c>
    </row>
    <row r="55" s="3" customFormat="1" customHeight="1" spans="1:7">
      <c r="A55" s="7" t="s">
        <v>12</v>
      </c>
      <c r="B55" s="7" t="str">
        <f>"20210223"</f>
        <v>20210223</v>
      </c>
      <c r="C55" s="7" t="s">
        <v>9</v>
      </c>
      <c r="D55" s="8">
        <v>21.2</v>
      </c>
      <c r="E55" s="8">
        <v>57.1</v>
      </c>
      <c r="F55" s="8">
        <v>78.3</v>
      </c>
      <c r="G55" s="7" t="s">
        <v>10</v>
      </c>
    </row>
    <row r="56" s="3" customFormat="1" customHeight="1" spans="1:7">
      <c r="A56" s="7" t="s">
        <v>12</v>
      </c>
      <c r="B56" s="7" t="str">
        <f>"20210224"</f>
        <v>20210224</v>
      </c>
      <c r="C56" s="7" t="s">
        <v>9</v>
      </c>
      <c r="D56" s="8">
        <v>28.8</v>
      </c>
      <c r="E56" s="8">
        <v>59.4</v>
      </c>
      <c r="F56" s="8">
        <v>88.2</v>
      </c>
      <c r="G56" s="7" t="s">
        <v>10</v>
      </c>
    </row>
    <row r="57" s="3" customFormat="1" customHeight="1" spans="1:7">
      <c r="A57" s="7" t="s">
        <v>12</v>
      </c>
      <c r="B57" s="7" t="str">
        <f>"20210225"</f>
        <v>20210225</v>
      </c>
      <c r="C57" s="7" t="s">
        <v>9</v>
      </c>
      <c r="D57" s="8">
        <v>19.6</v>
      </c>
      <c r="E57" s="8">
        <v>32.4</v>
      </c>
      <c r="F57" s="8">
        <v>52</v>
      </c>
      <c r="G57" s="7" t="s">
        <v>10</v>
      </c>
    </row>
    <row r="58" s="3" customFormat="1" customHeight="1" spans="1:7">
      <c r="A58" s="7" t="s">
        <v>12</v>
      </c>
      <c r="B58" s="7" t="str">
        <f>"20210226"</f>
        <v>20210226</v>
      </c>
      <c r="C58" s="7" t="s">
        <v>9</v>
      </c>
      <c r="D58" s="8">
        <v>0</v>
      </c>
      <c r="E58" s="8">
        <v>0</v>
      </c>
      <c r="F58" s="8">
        <v>0</v>
      </c>
      <c r="G58" s="7" t="s">
        <v>11</v>
      </c>
    </row>
    <row r="59" s="3" customFormat="1" customHeight="1" spans="1:7">
      <c r="A59" s="7" t="s">
        <v>12</v>
      </c>
      <c r="B59" s="7" t="str">
        <f>"20210227"</f>
        <v>20210227</v>
      </c>
      <c r="C59" s="7" t="s">
        <v>9</v>
      </c>
      <c r="D59" s="8">
        <v>28.8</v>
      </c>
      <c r="E59" s="8">
        <v>56.4</v>
      </c>
      <c r="F59" s="8">
        <v>85.2</v>
      </c>
      <c r="G59" s="7" t="s">
        <v>10</v>
      </c>
    </row>
    <row r="60" s="3" customFormat="1" customHeight="1" spans="1:7">
      <c r="A60" s="7" t="s">
        <v>12</v>
      </c>
      <c r="B60" s="7" t="str">
        <f>"20210228"</f>
        <v>20210228</v>
      </c>
      <c r="C60" s="7" t="s">
        <v>9</v>
      </c>
      <c r="D60" s="8">
        <v>20.2</v>
      </c>
      <c r="E60" s="8">
        <v>53.8</v>
      </c>
      <c r="F60" s="8">
        <v>74</v>
      </c>
      <c r="G60" s="7" t="s">
        <v>10</v>
      </c>
    </row>
    <row r="61" s="3" customFormat="1" customHeight="1" spans="1:7">
      <c r="A61" s="7" t="s">
        <v>12</v>
      </c>
      <c r="B61" s="7" t="str">
        <f>"20210229"</f>
        <v>20210229</v>
      </c>
      <c r="C61" s="7" t="s">
        <v>9</v>
      </c>
      <c r="D61" s="8">
        <v>21.6</v>
      </c>
      <c r="E61" s="8">
        <v>47.8</v>
      </c>
      <c r="F61" s="8">
        <v>69.4</v>
      </c>
      <c r="G61" s="7" t="s">
        <v>10</v>
      </c>
    </row>
    <row r="62" s="3" customFormat="1" customHeight="1" spans="1:7">
      <c r="A62" s="7" t="s">
        <v>12</v>
      </c>
      <c r="B62" s="7" t="str">
        <f>"20210230"</f>
        <v>20210230</v>
      </c>
      <c r="C62" s="7" t="s">
        <v>9</v>
      </c>
      <c r="D62" s="8">
        <v>22.2</v>
      </c>
      <c r="E62" s="8">
        <v>58</v>
      </c>
      <c r="F62" s="8">
        <v>80.2</v>
      </c>
      <c r="G62" s="7" t="s">
        <v>10</v>
      </c>
    </row>
    <row r="63" s="3" customFormat="1" customHeight="1" spans="1:7">
      <c r="A63" s="7" t="s">
        <v>12</v>
      </c>
      <c r="B63" s="7" t="str">
        <f>"20210301"</f>
        <v>20210301</v>
      </c>
      <c r="C63" s="7" t="s">
        <v>9</v>
      </c>
      <c r="D63" s="8">
        <v>23</v>
      </c>
      <c r="E63" s="8">
        <v>58.1</v>
      </c>
      <c r="F63" s="8">
        <v>81.1</v>
      </c>
      <c r="G63" s="7" t="s">
        <v>10</v>
      </c>
    </row>
    <row r="64" s="3" customFormat="1" customHeight="1" spans="1:7">
      <c r="A64" s="7" t="s">
        <v>12</v>
      </c>
      <c r="B64" s="7" t="str">
        <f>"20210302"</f>
        <v>20210302</v>
      </c>
      <c r="C64" s="7" t="s">
        <v>9</v>
      </c>
      <c r="D64" s="8">
        <v>23.8</v>
      </c>
      <c r="E64" s="8">
        <v>60.7</v>
      </c>
      <c r="F64" s="8">
        <v>84.5</v>
      </c>
      <c r="G64" s="7" t="s">
        <v>10</v>
      </c>
    </row>
    <row r="65" s="3" customFormat="1" customHeight="1" spans="1:7">
      <c r="A65" s="7" t="s">
        <v>12</v>
      </c>
      <c r="B65" s="7" t="str">
        <f>"20210303"</f>
        <v>20210303</v>
      </c>
      <c r="C65" s="7" t="s">
        <v>9</v>
      </c>
      <c r="D65" s="8">
        <v>24</v>
      </c>
      <c r="E65" s="8">
        <v>60.9</v>
      </c>
      <c r="F65" s="8">
        <v>84.9</v>
      </c>
      <c r="G65" s="7" t="s">
        <v>10</v>
      </c>
    </row>
    <row r="66" s="3" customFormat="1" customHeight="1" spans="1:7">
      <c r="A66" s="7" t="s">
        <v>12</v>
      </c>
      <c r="B66" s="7" t="str">
        <f>"20210304"</f>
        <v>20210304</v>
      </c>
      <c r="C66" s="7" t="s">
        <v>9</v>
      </c>
      <c r="D66" s="8">
        <v>25.8</v>
      </c>
      <c r="E66" s="8">
        <v>69.6</v>
      </c>
      <c r="F66" s="8">
        <v>95.4</v>
      </c>
      <c r="G66" s="7" t="s">
        <v>10</v>
      </c>
    </row>
    <row r="67" s="3" customFormat="1" customHeight="1" spans="1:7">
      <c r="A67" s="7" t="s">
        <v>12</v>
      </c>
      <c r="B67" s="7" t="str">
        <f>"20210305"</f>
        <v>20210305</v>
      </c>
      <c r="C67" s="7" t="s">
        <v>9</v>
      </c>
      <c r="D67" s="8">
        <v>0</v>
      </c>
      <c r="E67" s="8">
        <v>0</v>
      </c>
      <c r="F67" s="8">
        <v>0</v>
      </c>
      <c r="G67" s="7" t="s">
        <v>11</v>
      </c>
    </row>
    <row r="68" s="3" customFormat="1" customHeight="1" spans="1:7">
      <c r="A68" s="7" t="s">
        <v>12</v>
      </c>
      <c r="B68" s="7" t="str">
        <f>"20210306"</f>
        <v>20210306</v>
      </c>
      <c r="C68" s="7" t="s">
        <v>9</v>
      </c>
      <c r="D68" s="8">
        <v>28</v>
      </c>
      <c r="E68" s="8">
        <v>64.1</v>
      </c>
      <c r="F68" s="8">
        <v>92.1</v>
      </c>
      <c r="G68" s="7" t="s">
        <v>10</v>
      </c>
    </row>
    <row r="69" s="3" customFormat="1" customHeight="1" spans="1:7">
      <c r="A69" s="7" t="s">
        <v>12</v>
      </c>
      <c r="B69" s="7" t="str">
        <f>"20210307"</f>
        <v>20210307</v>
      </c>
      <c r="C69" s="7" t="s">
        <v>9</v>
      </c>
      <c r="D69" s="8">
        <v>20.4</v>
      </c>
      <c r="E69" s="8">
        <v>61.3</v>
      </c>
      <c r="F69" s="8">
        <v>81.7</v>
      </c>
      <c r="G69" s="7" t="s">
        <v>10</v>
      </c>
    </row>
    <row r="70" s="3" customFormat="1" customHeight="1" spans="1:7">
      <c r="A70" s="7" t="s">
        <v>12</v>
      </c>
      <c r="B70" s="7" t="str">
        <f>"20210308"</f>
        <v>20210308</v>
      </c>
      <c r="C70" s="7" t="s">
        <v>9</v>
      </c>
      <c r="D70" s="8">
        <v>0</v>
      </c>
      <c r="E70" s="8">
        <v>0</v>
      </c>
      <c r="F70" s="8">
        <v>0</v>
      </c>
      <c r="G70" s="7" t="s">
        <v>11</v>
      </c>
    </row>
    <row r="71" s="3" customFormat="1" customHeight="1" spans="1:7">
      <c r="A71" s="7" t="s">
        <v>12</v>
      </c>
      <c r="B71" s="7" t="str">
        <f>"20210309"</f>
        <v>20210309</v>
      </c>
      <c r="C71" s="7" t="s">
        <v>9</v>
      </c>
      <c r="D71" s="8">
        <v>24.6</v>
      </c>
      <c r="E71" s="8">
        <v>55.9</v>
      </c>
      <c r="F71" s="8">
        <v>80.5</v>
      </c>
      <c r="G71" s="7" t="s">
        <v>10</v>
      </c>
    </row>
    <row r="72" s="3" customFormat="1" customHeight="1" spans="1:7">
      <c r="A72" s="7" t="s">
        <v>12</v>
      </c>
      <c r="B72" s="7" t="str">
        <f>"20210310"</f>
        <v>20210310</v>
      </c>
      <c r="C72" s="7" t="s">
        <v>9</v>
      </c>
      <c r="D72" s="8">
        <v>23.2</v>
      </c>
      <c r="E72" s="8">
        <v>60.4</v>
      </c>
      <c r="F72" s="8">
        <v>83.6</v>
      </c>
      <c r="G72" s="7" t="s">
        <v>10</v>
      </c>
    </row>
    <row r="73" s="3" customFormat="1" customHeight="1" spans="1:7">
      <c r="A73" s="7" t="s">
        <v>12</v>
      </c>
      <c r="B73" s="7" t="str">
        <f>"20210311"</f>
        <v>20210311</v>
      </c>
      <c r="C73" s="7" t="s">
        <v>9</v>
      </c>
      <c r="D73" s="8">
        <v>24.6</v>
      </c>
      <c r="E73" s="8">
        <v>52.4</v>
      </c>
      <c r="F73" s="8">
        <v>77</v>
      </c>
      <c r="G73" s="7" t="s">
        <v>10</v>
      </c>
    </row>
    <row r="74" s="3" customFormat="1" customHeight="1" spans="1:7">
      <c r="A74" s="7" t="s">
        <v>12</v>
      </c>
      <c r="B74" s="7" t="str">
        <f>"20210312"</f>
        <v>20210312</v>
      </c>
      <c r="C74" s="7" t="s">
        <v>9</v>
      </c>
      <c r="D74" s="8">
        <v>25.4</v>
      </c>
      <c r="E74" s="8">
        <v>50.9</v>
      </c>
      <c r="F74" s="8">
        <v>76.3</v>
      </c>
      <c r="G74" s="7" t="s">
        <v>10</v>
      </c>
    </row>
    <row r="75" s="3" customFormat="1" customHeight="1" spans="1:7">
      <c r="A75" s="7" t="s">
        <v>12</v>
      </c>
      <c r="B75" s="7" t="str">
        <f>"20210313"</f>
        <v>20210313</v>
      </c>
      <c r="C75" s="7" t="s">
        <v>9</v>
      </c>
      <c r="D75" s="8">
        <v>27.2</v>
      </c>
      <c r="E75" s="8">
        <v>68.8</v>
      </c>
      <c r="F75" s="8">
        <v>96</v>
      </c>
      <c r="G75" s="7" t="s">
        <v>10</v>
      </c>
    </row>
    <row r="76" s="3" customFormat="1" customHeight="1" spans="1:7">
      <c r="A76" s="7" t="s">
        <v>12</v>
      </c>
      <c r="B76" s="7" t="str">
        <f>"20210314"</f>
        <v>20210314</v>
      </c>
      <c r="C76" s="7" t="s">
        <v>9</v>
      </c>
      <c r="D76" s="8">
        <v>24.6</v>
      </c>
      <c r="E76" s="8">
        <v>60.5</v>
      </c>
      <c r="F76" s="8">
        <v>85.1</v>
      </c>
      <c r="G76" s="7" t="s">
        <v>10</v>
      </c>
    </row>
    <row r="77" s="3" customFormat="1" customHeight="1" spans="1:7">
      <c r="A77" s="7" t="s">
        <v>12</v>
      </c>
      <c r="B77" s="7" t="str">
        <f>"20210315"</f>
        <v>20210315</v>
      </c>
      <c r="C77" s="7" t="s">
        <v>9</v>
      </c>
      <c r="D77" s="8">
        <v>21.6</v>
      </c>
      <c r="E77" s="8">
        <v>58.9</v>
      </c>
      <c r="F77" s="8">
        <v>80.5</v>
      </c>
      <c r="G77" s="7" t="s">
        <v>10</v>
      </c>
    </row>
    <row r="78" s="3" customFormat="1" customHeight="1" spans="1:7">
      <c r="A78" s="7" t="s">
        <v>12</v>
      </c>
      <c r="B78" s="7" t="str">
        <f>"20210316"</f>
        <v>20210316</v>
      </c>
      <c r="C78" s="7" t="s">
        <v>9</v>
      </c>
      <c r="D78" s="8">
        <v>17.4</v>
      </c>
      <c r="E78" s="8">
        <v>63.7</v>
      </c>
      <c r="F78" s="8">
        <v>81.1</v>
      </c>
      <c r="G78" s="7" t="s">
        <v>10</v>
      </c>
    </row>
    <row r="79" s="3" customFormat="1" customHeight="1" spans="1:7">
      <c r="A79" s="7" t="s">
        <v>12</v>
      </c>
      <c r="B79" s="7" t="str">
        <f>"20210317"</f>
        <v>20210317</v>
      </c>
      <c r="C79" s="7" t="s">
        <v>9</v>
      </c>
      <c r="D79" s="8">
        <v>0</v>
      </c>
      <c r="E79" s="8">
        <v>0</v>
      </c>
      <c r="F79" s="8">
        <v>0</v>
      </c>
      <c r="G79" s="7" t="s">
        <v>11</v>
      </c>
    </row>
    <row r="80" s="3" customFormat="1" customHeight="1" spans="1:7">
      <c r="A80" s="7" t="s">
        <v>12</v>
      </c>
      <c r="B80" s="7" t="str">
        <f>"20210318"</f>
        <v>20210318</v>
      </c>
      <c r="C80" s="7" t="s">
        <v>9</v>
      </c>
      <c r="D80" s="8">
        <v>23</v>
      </c>
      <c r="E80" s="8">
        <v>50.6</v>
      </c>
      <c r="F80" s="8">
        <v>73.6</v>
      </c>
      <c r="G80" s="7" t="s">
        <v>10</v>
      </c>
    </row>
    <row r="81" s="3" customFormat="1" customHeight="1" spans="1:7">
      <c r="A81" s="7" t="s">
        <v>12</v>
      </c>
      <c r="B81" s="7" t="str">
        <f>"20210319"</f>
        <v>20210319</v>
      </c>
      <c r="C81" s="7" t="s">
        <v>9</v>
      </c>
      <c r="D81" s="8">
        <v>21.6</v>
      </c>
      <c r="E81" s="8">
        <v>57.3</v>
      </c>
      <c r="F81" s="8">
        <v>78.9</v>
      </c>
      <c r="G81" s="7" t="s">
        <v>10</v>
      </c>
    </row>
    <row r="82" s="3" customFormat="1" customHeight="1" spans="1:7">
      <c r="A82" s="7" t="s">
        <v>12</v>
      </c>
      <c r="B82" s="7" t="str">
        <f>"20210320"</f>
        <v>20210320</v>
      </c>
      <c r="C82" s="7" t="s">
        <v>9</v>
      </c>
      <c r="D82" s="8">
        <v>21.6</v>
      </c>
      <c r="E82" s="8">
        <v>57</v>
      </c>
      <c r="F82" s="8">
        <v>78.6</v>
      </c>
      <c r="G82" s="7" t="s">
        <v>10</v>
      </c>
    </row>
    <row r="83" s="3" customFormat="1" customHeight="1" spans="1:7">
      <c r="A83" s="7" t="s">
        <v>12</v>
      </c>
      <c r="B83" s="7" t="str">
        <f>"20210321"</f>
        <v>20210321</v>
      </c>
      <c r="C83" s="7" t="s">
        <v>9</v>
      </c>
      <c r="D83" s="8">
        <v>23.2</v>
      </c>
      <c r="E83" s="8">
        <v>58.4</v>
      </c>
      <c r="F83" s="8">
        <v>81.6</v>
      </c>
      <c r="G83" s="7" t="s">
        <v>10</v>
      </c>
    </row>
    <row r="84" s="3" customFormat="1" customHeight="1" spans="1:7">
      <c r="A84" s="7" t="s">
        <v>12</v>
      </c>
      <c r="B84" s="7" t="str">
        <f>"20210322"</f>
        <v>20210322</v>
      </c>
      <c r="C84" s="7" t="s">
        <v>9</v>
      </c>
      <c r="D84" s="8">
        <v>0</v>
      </c>
      <c r="E84" s="8">
        <v>0</v>
      </c>
      <c r="F84" s="8">
        <v>0</v>
      </c>
      <c r="G84" s="7" t="s">
        <v>11</v>
      </c>
    </row>
    <row r="85" s="3" customFormat="1" customHeight="1" spans="1:7">
      <c r="A85" s="7" t="s">
        <v>12</v>
      </c>
      <c r="B85" s="7" t="str">
        <f>"20210323"</f>
        <v>20210323</v>
      </c>
      <c r="C85" s="7" t="s">
        <v>9</v>
      </c>
      <c r="D85" s="8">
        <v>21.8</v>
      </c>
      <c r="E85" s="8">
        <v>54.7</v>
      </c>
      <c r="F85" s="8">
        <v>76.5</v>
      </c>
      <c r="G85" s="7" t="s">
        <v>10</v>
      </c>
    </row>
    <row r="86" s="3" customFormat="1" customHeight="1" spans="1:7">
      <c r="A86" s="7" t="s">
        <v>12</v>
      </c>
      <c r="B86" s="7" t="str">
        <f>"20210324"</f>
        <v>20210324</v>
      </c>
      <c r="C86" s="7" t="s">
        <v>9</v>
      </c>
      <c r="D86" s="8">
        <v>14.6</v>
      </c>
      <c r="E86" s="8">
        <v>28.6</v>
      </c>
      <c r="F86" s="8">
        <v>43.2</v>
      </c>
      <c r="G86" s="7" t="s">
        <v>10</v>
      </c>
    </row>
    <row r="87" s="3" customFormat="1" customHeight="1" spans="1:7">
      <c r="A87" s="7" t="s">
        <v>12</v>
      </c>
      <c r="B87" s="7" t="str">
        <f>"20210325"</f>
        <v>20210325</v>
      </c>
      <c r="C87" s="7" t="s">
        <v>9</v>
      </c>
      <c r="D87" s="8">
        <v>24.4</v>
      </c>
      <c r="E87" s="8">
        <v>58.5</v>
      </c>
      <c r="F87" s="8">
        <v>82.9</v>
      </c>
      <c r="G87" s="7" t="s">
        <v>10</v>
      </c>
    </row>
    <row r="88" s="3" customFormat="1" customHeight="1" spans="1:7">
      <c r="A88" s="7" t="s">
        <v>12</v>
      </c>
      <c r="B88" s="7" t="str">
        <f>"20210326"</f>
        <v>20210326</v>
      </c>
      <c r="C88" s="7" t="s">
        <v>9</v>
      </c>
      <c r="D88" s="8">
        <v>21</v>
      </c>
      <c r="E88" s="8">
        <v>55</v>
      </c>
      <c r="F88" s="8">
        <v>76</v>
      </c>
      <c r="G88" s="7" t="s">
        <v>10</v>
      </c>
    </row>
    <row r="89" s="3" customFormat="1" customHeight="1" spans="1:7">
      <c r="A89" s="7" t="s">
        <v>12</v>
      </c>
      <c r="B89" s="7" t="str">
        <f>"20210327"</f>
        <v>20210327</v>
      </c>
      <c r="C89" s="7" t="s">
        <v>9</v>
      </c>
      <c r="D89" s="8">
        <v>28.6</v>
      </c>
      <c r="E89" s="8">
        <v>59.5</v>
      </c>
      <c r="F89" s="8">
        <v>88.1</v>
      </c>
      <c r="G89" s="7" t="s">
        <v>10</v>
      </c>
    </row>
    <row r="90" s="3" customFormat="1" customHeight="1" spans="1:7">
      <c r="A90" s="7" t="s">
        <v>12</v>
      </c>
      <c r="B90" s="7" t="str">
        <f>"20210328"</f>
        <v>20210328</v>
      </c>
      <c r="C90" s="7" t="s">
        <v>9</v>
      </c>
      <c r="D90" s="8">
        <v>25.2</v>
      </c>
      <c r="E90" s="8">
        <v>66.7</v>
      </c>
      <c r="F90" s="8">
        <v>91.9</v>
      </c>
      <c r="G90" s="7" t="s">
        <v>10</v>
      </c>
    </row>
    <row r="91" s="3" customFormat="1" customHeight="1" spans="1:7">
      <c r="A91" s="7" t="s">
        <v>12</v>
      </c>
      <c r="B91" s="7" t="str">
        <f>"20210329"</f>
        <v>20210329</v>
      </c>
      <c r="C91" s="7" t="s">
        <v>9</v>
      </c>
      <c r="D91" s="8">
        <v>27.4</v>
      </c>
      <c r="E91" s="8">
        <v>52.2</v>
      </c>
      <c r="F91" s="8">
        <v>79.6</v>
      </c>
      <c r="G91" s="7" t="s">
        <v>10</v>
      </c>
    </row>
    <row r="92" s="3" customFormat="1" customHeight="1" spans="1:7">
      <c r="A92" s="7" t="s">
        <v>12</v>
      </c>
      <c r="B92" s="7" t="str">
        <f>"20210330"</f>
        <v>20210330</v>
      </c>
      <c r="C92" s="7" t="s">
        <v>9</v>
      </c>
      <c r="D92" s="8">
        <v>24</v>
      </c>
      <c r="E92" s="8">
        <v>57</v>
      </c>
      <c r="F92" s="8">
        <v>81</v>
      </c>
      <c r="G92" s="7" t="s">
        <v>10</v>
      </c>
    </row>
    <row r="93" s="3" customFormat="1" customHeight="1" spans="1:7">
      <c r="A93" s="7" t="s">
        <v>12</v>
      </c>
      <c r="B93" s="7" t="str">
        <f>"20210401"</f>
        <v>20210401</v>
      </c>
      <c r="C93" s="7" t="s">
        <v>9</v>
      </c>
      <c r="D93" s="8">
        <v>28.8</v>
      </c>
      <c r="E93" s="8">
        <v>63.5</v>
      </c>
      <c r="F93" s="8">
        <v>92.3</v>
      </c>
      <c r="G93" s="7" t="s">
        <v>10</v>
      </c>
    </row>
    <row r="94" s="3" customFormat="1" customHeight="1" spans="1:7">
      <c r="A94" s="7" t="s">
        <v>12</v>
      </c>
      <c r="B94" s="7" t="str">
        <f>"20210402"</f>
        <v>20210402</v>
      </c>
      <c r="C94" s="7" t="s">
        <v>9</v>
      </c>
      <c r="D94" s="8">
        <v>23.2</v>
      </c>
      <c r="E94" s="8">
        <v>64.6</v>
      </c>
      <c r="F94" s="8">
        <v>87.8</v>
      </c>
      <c r="G94" s="7" t="s">
        <v>10</v>
      </c>
    </row>
    <row r="95" s="3" customFormat="1" customHeight="1" spans="1:7">
      <c r="A95" s="7" t="s">
        <v>13</v>
      </c>
      <c r="B95" s="7" t="str">
        <f>"20210403"</f>
        <v>20210403</v>
      </c>
      <c r="C95" s="7" t="s">
        <v>9</v>
      </c>
      <c r="D95" s="8">
        <v>21</v>
      </c>
      <c r="E95" s="8">
        <v>31.4</v>
      </c>
      <c r="F95" s="8">
        <v>52.4</v>
      </c>
      <c r="G95" s="7" t="s">
        <v>10</v>
      </c>
    </row>
    <row r="96" s="3" customFormat="1" customHeight="1" spans="1:7">
      <c r="A96" s="7" t="s">
        <v>13</v>
      </c>
      <c r="B96" s="7" t="str">
        <f>"20210404"</f>
        <v>20210404</v>
      </c>
      <c r="C96" s="7" t="s">
        <v>9</v>
      </c>
      <c r="D96" s="8">
        <v>17.6</v>
      </c>
      <c r="E96" s="8">
        <v>42.2</v>
      </c>
      <c r="F96" s="8">
        <v>59.8</v>
      </c>
      <c r="G96" s="7" t="s">
        <v>10</v>
      </c>
    </row>
    <row r="97" s="3" customFormat="1" customHeight="1" spans="1:7">
      <c r="A97" s="7" t="s">
        <v>13</v>
      </c>
      <c r="B97" s="7" t="str">
        <f>"20210405"</f>
        <v>20210405</v>
      </c>
      <c r="C97" s="7" t="s">
        <v>9</v>
      </c>
      <c r="D97" s="8">
        <v>26.2</v>
      </c>
      <c r="E97" s="8">
        <v>35.7</v>
      </c>
      <c r="F97" s="8">
        <v>61.9</v>
      </c>
      <c r="G97" s="7" t="s">
        <v>10</v>
      </c>
    </row>
    <row r="98" s="3" customFormat="1" customHeight="1" spans="1:7">
      <c r="A98" s="7" t="s">
        <v>13</v>
      </c>
      <c r="B98" s="7" t="str">
        <f>"20210406"</f>
        <v>20210406</v>
      </c>
      <c r="C98" s="7" t="s">
        <v>9</v>
      </c>
      <c r="D98" s="8">
        <v>19.6</v>
      </c>
      <c r="E98" s="8">
        <v>49.5</v>
      </c>
      <c r="F98" s="8">
        <v>69.1</v>
      </c>
      <c r="G98" s="7" t="s">
        <v>10</v>
      </c>
    </row>
    <row r="99" s="3" customFormat="1" customHeight="1" spans="1:7">
      <c r="A99" s="7" t="s">
        <v>14</v>
      </c>
      <c r="B99" s="7" t="str">
        <f>"20210407"</f>
        <v>20210407</v>
      </c>
      <c r="C99" s="7" t="s">
        <v>9</v>
      </c>
      <c r="D99" s="8">
        <v>19.6</v>
      </c>
      <c r="E99" s="8">
        <v>48.2</v>
      </c>
      <c r="F99" s="8">
        <v>67.8</v>
      </c>
      <c r="G99" s="7" t="s">
        <v>10</v>
      </c>
    </row>
    <row r="100" s="3" customFormat="1" customHeight="1" spans="1:7">
      <c r="A100" s="7" t="s">
        <v>14</v>
      </c>
      <c r="B100" s="7" t="str">
        <f>"20210408"</f>
        <v>20210408</v>
      </c>
      <c r="C100" s="7" t="s">
        <v>9</v>
      </c>
      <c r="D100" s="8">
        <v>21.8</v>
      </c>
      <c r="E100" s="8">
        <v>38.9</v>
      </c>
      <c r="F100" s="8">
        <v>60.7</v>
      </c>
      <c r="G100" s="7" t="s">
        <v>10</v>
      </c>
    </row>
    <row r="101" s="3" customFormat="1" customHeight="1" spans="1:7">
      <c r="A101" s="7" t="s">
        <v>14</v>
      </c>
      <c r="B101" s="7" t="str">
        <f>"20210409"</f>
        <v>20210409</v>
      </c>
      <c r="C101" s="7" t="s">
        <v>9</v>
      </c>
      <c r="D101" s="8">
        <v>23</v>
      </c>
      <c r="E101" s="8">
        <v>35.7</v>
      </c>
      <c r="F101" s="8">
        <v>58.7</v>
      </c>
      <c r="G101" s="7" t="s">
        <v>10</v>
      </c>
    </row>
    <row r="102" s="3" customFormat="1" customHeight="1" spans="1:7">
      <c r="A102" s="7" t="s">
        <v>14</v>
      </c>
      <c r="B102" s="7" t="str">
        <f>"20210410"</f>
        <v>20210410</v>
      </c>
      <c r="C102" s="7" t="s">
        <v>9</v>
      </c>
      <c r="D102" s="8">
        <v>23.8</v>
      </c>
      <c r="E102" s="8">
        <v>38.1</v>
      </c>
      <c r="F102" s="8">
        <v>61.9</v>
      </c>
      <c r="G102" s="7" t="s">
        <v>10</v>
      </c>
    </row>
    <row r="103" s="3" customFormat="1" customHeight="1" spans="1:7">
      <c r="A103" s="7" t="s">
        <v>14</v>
      </c>
      <c r="B103" s="7" t="str">
        <f>"20210411"</f>
        <v>20210411</v>
      </c>
      <c r="C103" s="7" t="s">
        <v>9</v>
      </c>
      <c r="D103" s="8">
        <v>0</v>
      </c>
      <c r="E103" s="8">
        <v>0</v>
      </c>
      <c r="F103" s="8">
        <v>0</v>
      </c>
      <c r="G103" s="7" t="s">
        <v>11</v>
      </c>
    </row>
    <row r="104" s="3" customFormat="1" customHeight="1" spans="1:7">
      <c r="A104" s="7" t="s">
        <v>14</v>
      </c>
      <c r="B104" s="7" t="str">
        <f>"20210412"</f>
        <v>20210412</v>
      </c>
      <c r="C104" s="7" t="s">
        <v>9</v>
      </c>
      <c r="D104" s="8">
        <v>0</v>
      </c>
      <c r="E104" s="8">
        <v>0</v>
      </c>
      <c r="F104" s="8">
        <v>0</v>
      </c>
      <c r="G104" s="7" t="s">
        <v>11</v>
      </c>
    </row>
    <row r="105" s="3" customFormat="1" customHeight="1" spans="1:7">
      <c r="A105" s="7" t="s">
        <v>14</v>
      </c>
      <c r="B105" s="7" t="str">
        <f>"20210413"</f>
        <v>20210413</v>
      </c>
      <c r="C105" s="7" t="s">
        <v>9</v>
      </c>
      <c r="D105" s="8">
        <v>21.8</v>
      </c>
      <c r="E105" s="8">
        <v>44.5</v>
      </c>
      <c r="F105" s="8">
        <v>66.3</v>
      </c>
      <c r="G105" s="7" t="s">
        <v>10</v>
      </c>
    </row>
    <row r="106" s="3" customFormat="1" customHeight="1" spans="1:7">
      <c r="A106" s="7" t="s">
        <v>15</v>
      </c>
      <c r="B106" s="7" t="str">
        <f>"20210414"</f>
        <v>20210414</v>
      </c>
      <c r="C106" s="7" t="s">
        <v>9</v>
      </c>
      <c r="D106" s="8">
        <v>20.4</v>
      </c>
      <c r="E106" s="8">
        <v>50.9</v>
      </c>
      <c r="F106" s="8">
        <v>71.3</v>
      </c>
      <c r="G106" s="7" t="s">
        <v>10</v>
      </c>
    </row>
    <row r="107" s="3" customFormat="1" customHeight="1" spans="1:7">
      <c r="A107" s="7" t="s">
        <v>15</v>
      </c>
      <c r="B107" s="7" t="str">
        <f>"20210415"</f>
        <v>20210415</v>
      </c>
      <c r="C107" s="7" t="s">
        <v>9</v>
      </c>
      <c r="D107" s="8">
        <v>24.4</v>
      </c>
      <c r="E107" s="8">
        <v>55.8</v>
      </c>
      <c r="F107" s="8">
        <v>80.2</v>
      </c>
      <c r="G107" s="7" t="s">
        <v>10</v>
      </c>
    </row>
    <row r="108" s="3" customFormat="1" customHeight="1" spans="1:7">
      <c r="A108" s="7" t="s">
        <v>15</v>
      </c>
      <c r="B108" s="7" t="str">
        <f>"20210416"</f>
        <v>20210416</v>
      </c>
      <c r="C108" s="7" t="s">
        <v>9</v>
      </c>
      <c r="D108" s="8">
        <v>17.2</v>
      </c>
      <c r="E108" s="8">
        <v>54.4</v>
      </c>
      <c r="F108" s="8">
        <v>71.6</v>
      </c>
      <c r="G108" s="7" t="s">
        <v>10</v>
      </c>
    </row>
    <row r="109" s="3" customFormat="1" customHeight="1" spans="1:7">
      <c r="A109" s="7" t="s">
        <v>16</v>
      </c>
      <c r="B109" s="7" t="str">
        <f>"20210417"</f>
        <v>20210417</v>
      </c>
      <c r="C109" s="7" t="s">
        <v>9</v>
      </c>
      <c r="D109" s="8">
        <v>19.8</v>
      </c>
      <c r="E109" s="8">
        <v>58.7</v>
      </c>
      <c r="F109" s="8">
        <v>78.5</v>
      </c>
      <c r="G109" s="7" t="s">
        <v>10</v>
      </c>
    </row>
    <row r="110" s="3" customFormat="1" customHeight="1" spans="1:7">
      <c r="A110" s="7" t="s">
        <v>16</v>
      </c>
      <c r="B110" s="7" t="str">
        <f>"20210418"</f>
        <v>20210418</v>
      </c>
      <c r="C110" s="7" t="s">
        <v>9</v>
      </c>
      <c r="D110" s="8">
        <v>0</v>
      </c>
      <c r="E110" s="8">
        <v>0</v>
      </c>
      <c r="F110" s="8">
        <v>0</v>
      </c>
      <c r="G110" s="7" t="s">
        <v>11</v>
      </c>
    </row>
    <row r="111" s="3" customFormat="1" customHeight="1" spans="1:7">
      <c r="A111" s="7" t="s">
        <v>16</v>
      </c>
      <c r="B111" s="7" t="str">
        <f>"20210419"</f>
        <v>20210419</v>
      </c>
      <c r="C111" s="7" t="s">
        <v>9</v>
      </c>
      <c r="D111" s="8">
        <v>23.2</v>
      </c>
      <c r="E111" s="8">
        <v>28.2</v>
      </c>
      <c r="F111" s="8">
        <v>51.4</v>
      </c>
      <c r="G111" s="7" t="s">
        <v>10</v>
      </c>
    </row>
    <row r="112" s="3" customFormat="1" customHeight="1" spans="1:7">
      <c r="A112" s="7" t="s">
        <v>16</v>
      </c>
      <c r="B112" s="7" t="str">
        <f>"20210420"</f>
        <v>20210420</v>
      </c>
      <c r="C112" s="7" t="s">
        <v>9</v>
      </c>
      <c r="D112" s="8">
        <v>20.2</v>
      </c>
      <c r="E112" s="8">
        <v>44.5</v>
      </c>
      <c r="F112" s="8">
        <v>64.7</v>
      </c>
      <c r="G112" s="7" t="s">
        <v>10</v>
      </c>
    </row>
    <row r="113" s="3" customFormat="1" customHeight="1" spans="1:7">
      <c r="A113" s="7" t="s">
        <v>16</v>
      </c>
      <c r="B113" s="7" t="str">
        <f>"20210421"</f>
        <v>20210421</v>
      </c>
      <c r="C113" s="7" t="s">
        <v>9</v>
      </c>
      <c r="D113" s="8">
        <v>20.2</v>
      </c>
      <c r="E113" s="8">
        <v>54.9</v>
      </c>
      <c r="F113" s="8">
        <v>75.1</v>
      </c>
      <c r="G113" s="7" t="s">
        <v>10</v>
      </c>
    </row>
    <row r="114" s="3" customFormat="1" customHeight="1" spans="1:7">
      <c r="A114" s="7" t="s">
        <v>16</v>
      </c>
      <c r="B114" s="7" t="str">
        <f>"20210422"</f>
        <v>20210422</v>
      </c>
      <c r="C114" s="7" t="s">
        <v>9</v>
      </c>
      <c r="D114" s="8">
        <v>23.2</v>
      </c>
      <c r="E114" s="8">
        <v>29</v>
      </c>
      <c r="F114" s="8">
        <v>52.2</v>
      </c>
      <c r="G114" s="7" t="s">
        <v>10</v>
      </c>
    </row>
    <row r="115" s="3" customFormat="1" customHeight="1" spans="1:7">
      <c r="A115" s="7" t="s">
        <v>16</v>
      </c>
      <c r="B115" s="7" t="str">
        <f>"20210423"</f>
        <v>20210423</v>
      </c>
      <c r="C115" s="7" t="s">
        <v>9</v>
      </c>
      <c r="D115" s="8">
        <v>24.6</v>
      </c>
      <c r="E115" s="8">
        <v>46.7</v>
      </c>
      <c r="F115" s="8">
        <v>71.3</v>
      </c>
      <c r="G115" s="7" t="s">
        <v>10</v>
      </c>
    </row>
    <row r="116" s="3" customFormat="1" customHeight="1" spans="1:7">
      <c r="A116" s="7" t="s">
        <v>16</v>
      </c>
      <c r="B116" s="7" t="str">
        <f>"20210424"</f>
        <v>20210424</v>
      </c>
      <c r="C116" s="7" t="s">
        <v>9</v>
      </c>
      <c r="D116" s="8">
        <v>22.4</v>
      </c>
      <c r="E116" s="8">
        <v>55.5</v>
      </c>
      <c r="F116" s="8">
        <v>77.9</v>
      </c>
      <c r="G116" s="7" t="s">
        <v>10</v>
      </c>
    </row>
    <row r="117" s="3" customFormat="1" customHeight="1" spans="1:7">
      <c r="A117" s="7" t="s">
        <v>16</v>
      </c>
      <c r="B117" s="7" t="str">
        <f>"20210425"</f>
        <v>20210425</v>
      </c>
      <c r="C117" s="7" t="s">
        <v>9</v>
      </c>
      <c r="D117" s="8">
        <v>24</v>
      </c>
      <c r="E117" s="8">
        <v>56.2</v>
      </c>
      <c r="F117" s="8">
        <v>80.2</v>
      </c>
      <c r="G117" s="7" t="s">
        <v>10</v>
      </c>
    </row>
    <row r="118" s="3" customFormat="1" customHeight="1" spans="1:7">
      <c r="A118" s="7" t="s">
        <v>16</v>
      </c>
      <c r="B118" s="7" t="str">
        <f>"20210426"</f>
        <v>20210426</v>
      </c>
      <c r="C118" s="7" t="s">
        <v>9</v>
      </c>
      <c r="D118" s="8">
        <v>29.4</v>
      </c>
      <c r="E118" s="8">
        <v>53.6</v>
      </c>
      <c r="F118" s="8">
        <v>83</v>
      </c>
      <c r="G118" s="7" t="s">
        <v>10</v>
      </c>
    </row>
    <row r="119" s="3" customFormat="1" customHeight="1" spans="1:7">
      <c r="A119" s="7" t="s">
        <v>16</v>
      </c>
      <c r="B119" s="7" t="str">
        <f>"20210427"</f>
        <v>20210427</v>
      </c>
      <c r="C119" s="7" t="s">
        <v>9</v>
      </c>
      <c r="D119" s="8">
        <v>23.2</v>
      </c>
      <c r="E119" s="8">
        <v>41.4</v>
      </c>
      <c r="F119" s="8">
        <v>64.6</v>
      </c>
      <c r="G119" s="7" t="s">
        <v>10</v>
      </c>
    </row>
    <row r="120" s="3" customFormat="1" customHeight="1" spans="1:7">
      <c r="A120" s="7" t="s">
        <v>16</v>
      </c>
      <c r="B120" s="7" t="str">
        <f>"20210428"</f>
        <v>20210428</v>
      </c>
      <c r="C120" s="7" t="s">
        <v>9</v>
      </c>
      <c r="D120" s="8">
        <v>21.8</v>
      </c>
      <c r="E120" s="8">
        <v>38</v>
      </c>
      <c r="F120" s="8">
        <v>59.8</v>
      </c>
      <c r="G120" s="7" t="s">
        <v>10</v>
      </c>
    </row>
    <row r="121" s="3" customFormat="1" customHeight="1" spans="1:7">
      <c r="A121" s="7" t="s">
        <v>16</v>
      </c>
      <c r="B121" s="7" t="str">
        <f>"20210429"</f>
        <v>20210429</v>
      </c>
      <c r="C121" s="7" t="s">
        <v>9</v>
      </c>
      <c r="D121" s="8">
        <v>0</v>
      </c>
      <c r="E121" s="8">
        <v>0</v>
      </c>
      <c r="F121" s="8">
        <v>0</v>
      </c>
      <c r="G121" s="7" t="s">
        <v>11</v>
      </c>
    </row>
    <row r="122" s="3" customFormat="1" customHeight="1" spans="1:7">
      <c r="A122" s="7" t="s">
        <v>16</v>
      </c>
      <c r="B122" s="7" t="str">
        <f>"20210430"</f>
        <v>20210430</v>
      </c>
      <c r="C122" s="7" t="s">
        <v>9</v>
      </c>
      <c r="D122" s="8">
        <v>0</v>
      </c>
      <c r="E122" s="8">
        <v>0</v>
      </c>
      <c r="F122" s="8">
        <v>0</v>
      </c>
      <c r="G122" s="7" t="s">
        <v>11</v>
      </c>
    </row>
    <row r="123" s="3" customFormat="1" customHeight="1" spans="1:7">
      <c r="A123" s="7" t="s">
        <v>16</v>
      </c>
      <c r="B123" s="7" t="str">
        <f>"20210501"</f>
        <v>20210501</v>
      </c>
      <c r="C123" s="7" t="s">
        <v>9</v>
      </c>
      <c r="D123" s="8">
        <v>21</v>
      </c>
      <c r="E123" s="8">
        <v>45.8</v>
      </c>
      <c r="F123" s="8">
        <v>66.8</v>
      </c>
      <c r="G123" s="7" t="s">
        <v>10</v>
      </c>
    </row>
    <row r="124" s="3" customFormat="1" customHeight="1" spans="1:7">
      <c r="A124" s="7" t="s">
        <v>16</v>
      </c>
      <c r="B124" s="7" t="str">
        <f>"20210502"</f>
        <v>20210502</v>
      </c>
      <c r="C124" s="7" t="s">
        <v>9</v>
      </c>
      <c r="D124" s="8">
        <v>26</v>
      </c>
      <c r="E124" s="8">
        <v>50</v>
      </c>
      <c r="F124" s="8">
        <v>76</v>
      </c>
      <c r="G124" s="7" t="s">
        <v>10</v>
      </c>
    </row>
    <row r="125" s="3" customFormat="1" customHeight="1" spans="1:7">
      <c r="A125" s="7" t="s">
        <v>16</v>
      </c>
      <c r="B125" s="7" t="str">
        <f>"20210503"</f>
        <v>20210503</v>
      </c>
      <c r="C125" s="7" t="s">
        <v>9</v>
      </c>
      <c r="D125" s="8">
        <v>17.2</v>
      </c>
      <c r="E125" s="8">
        <v>37.2</v>
      </c>
      <c r="F125" s="8">
        <v>54.4</v>
      </c>
      <c r="G125" s="7" t="s">
        <v>10</v>
      </c>
    </row>
    <row r="126" s="3" customFormat="1" customHeight="1" spans="1:7">
      <c r="A126" s="7" t="s">
        <v>16</v>
      </c>
      <c r="B126" s="7" t="str">
        <f>"20210504"</f>
        <v>20210504</v>
      </c>
      <c r="C126" s="7" t="s">
        <v>9</v>
      </c>
      <c r="D126" s="8">
        <v>25.4</v>
      </c>
      <c r="E126" s="8">
        <v>63.6</v>
      </c>
      <c r="F126" s="8">
        <v>89</v>
      </c>
      <c r="G126" s="7" t="s">
        <v>10</v>
      </c>
    </row>
    <row r="127" s="3" customFormat="1" customHeight="1" spans="1:7">
      <c r="A127" s="7" t="s">
        <v>16</v>
      </c>
      <c r="B127" s="7" t="str">
        <f>"20210505"</f>
        <v>20210505</v>
      </c>
      <c r="C127" s="7" t="s">
        <v>9</v>
      </c>
      <c r="D127" s="8">
        <v>21.8</v>
      </c>
      <c r="E127" s="8">
        <v>48.5</v>
      </c>
      <c r="F127" s="8">
        <v>70.3</v>
      </c>
      <c r="G127" s="7" t="s">
        <v>10</v>
      </c>
    </row>
    <row r="128" s="3" customFormat="1" customHeight="1" spans="1:7">
      <c r="A128" s="7" t="s">
        <v>16</v>
      </c>
      <c r="B128" s="7" t="str">
        <f>"20210506"</f>
        <v>20210506</v>
      </c>
      <c r="C128" s="7" t="s">
        <v>9</v>
      </c>
      <c r="D128" s="8">
        <v>25.4</v>
      </c>
      <c r="E128" s="8">
        <v>57.4</v>
      </c>
      <c r="F128" s="8">
        <v>82.8</v>
      </c>
      <c r="G128" s="7" t="s">
        <v>10</v>
      </c>
    </row>
    <row r="129" s="3" customFormat="1" customHeight="1" spans="1:7">
      <c r="A129" s="7" t="s">
        <v>16</v>
      </c>
      <c r="B129" s="7" t="str">
        <f>"20210507"</f>
        <v>20210507</v>
      </c>
      <c r="C129" s="7" t="s">
        <v>9</v>
      </c>
      <c r="D129" s="8">
        <v>18.8</v>
      </c>
      <c r="E129" s="8">
        <v>62.7</v>
      </c>
      <c r="F129" s="8">
        <v>81.5</v>
      </c>
      <c r="G129" s="7" t="s">
        <v>10</v>
      </c>
    </row>
    <row r="130" s="3" customFormat="1" customHeight="1" spans="1:7">
      <c r="A130" s="7" t="s">
        <v>16</v>
      </c>
      <c r="B130" s="7" t="str">
        <f>"20210508"</f>
        <v>20210508</v>
      </c>
      <c r="C130" s="7" t="s">
        <v>9</v>
      </c>
      <c r="D130" s="8">
        <v>0</v>
      </c>
      <c r="E130" s="8">
        <v>0</v>
      </c>
      <c r="F130" s="8">
        <v>0</v>
      </c>
      <c r="G130" s="7" t="s">
        <v>11</v>
      </c>
    </row>
    <row r="131" s="3" customFormat="1" customHeight="1" spans="1:7">
      <c r="A131" s="7" t="s">
        <v>16</v>
      </c>
      <c r="B131" s="7" t="str">
        <f>"20210509"</f>
        <v>20210509</v>
      </c>
      <c r="C131" s="7" t="s">
        <v>9</v>
      </c>
      <c r="D131" s="8">
        <v>26.6</v>
      </c>
      <c r="E131" s="8">
        <v>47.3</v>
      </c>
      <c r="F131" s="8">
        <v>73.9</v>
      </c>
      <c r="G131" s="7" t="s">
        <v>10</v>
      </c>
    </row>
    <row r="132" s="3" customFormat="1" customHeight="1" spans="1:7">
      <c r="A132" s="7" t="s">
        <v>16</v>
      </c>
      <c r="B132" s="7" t="str">
        <f>"20210510"</f>
        <v>20210510</v>
      </c>
      <c r="C132" s="7" t="s">
        <v>9</v>
      </c>
      <c r="D132" s="8">
        <v>22.2</v>
      </c>
      <c r="E132" s="8">
        <v>55.4</v>
      </c>
      <c r="F132" s="8">
        <v>77.6</v>
      </c>
      <c r="G132" s="7" t="s">
        <v>10</v>
      </c>
    </row>
    <row r="133" s="3" customFormat="1" customHeight="1" spans="1:7">
      <c r="A133" s="7" t="s">
        <v>16</v>
      </c>
      <c r="B133" s="7" t="str">
        <f>"20210511"</f>
        <v>20210511</v>
      </c>
      <c r="C133" s="7" t="s">
        <v>9</v>
      </c>
      <c r="D133" s="8">
        <v>0</v>
      </c>
      <c r="E133" s="8">
        <v>0</v>
      </c>
      <c r="F133" s="8">
        <v>0</v>
      </c>
      <c r="G133" s="7" t="s">
        <v>11</v>
      </c>
    </row>
    <row r="134" s="3" customFormat="1" customHeight="1" spans="1:7">
      <c r="A134" s="7" t="s">
        <v>16</v>
      </c>
      <c r="B134" s="7" t="str">
        <f>"20210512"</f>
        <v>20210512</v>
      </c>
      <c r="C134" s="7" t="s">
        <v>9</v>
      </c>
      <c r="D134" s="8">
        <v>16.6</v>
      </c>
      <c r="E134" s="8">
        <v>48.5</v>
      </c>
      <c r="F134" s="8">
        <v>65.1</v>
      </c>
      <c r="G134" s="7" t="s">
        <v>10</v>
      </c>
    </row>
    <row r="135" s="3" customFormat="1" customHeight="1" spans="1:7">
      <c r="A135" s="7" t="s">
        <v>16</v>
      </c>
      <c r="B135" s="7" t="str">
        <f>"20210513"</f>
        <v>20210513</v>
      </c>
      <c r="C135" s="7" t="s">
        <v>9</v>
      </c>
      <c r="D135" s="8">
        <v>14.6</v>
      </c>
      <c r="E135" s="8">
        <v>39.2</v>
      </c>
      <c r="F135" s="8">
        <v>53.8</v>
      </c>
      <c r="G135" s="7" t="s">
        <v>10</v>
      </c>
    </row>
    <row r="136" s="3" customFormat="1" customHeight="1" spans="1:7">
      <c r="A136" s="7" t="s">
        <v>16</v>
      </c>
      <c r="B136" s="7" t="str">
        <f>"20210514"</f>
        <v>20210514</v>
      </c>
      <c r="C136" s="7" t="s">
        <v>9</v>
      </c>
      <c r="D136" s="8">
        <v>13</v>
      </c>
      <c r="E136" s="8">
        <v>46.6</v>
      </c>
      <c r="F136" s="8">
        <v>59.6</v>
      </c>
      <c r="G136" s="7" t="s">
        <v>10</v>
      </c>
    </row>
    <row r="137" s="3" customFormat="1" customHeight="1" spans="1:7">
      <c r="A137" s="7" t="s">
        <v>16</v>
      </c>
      <c r="B137" s="7" t="str">
        <f>"20210515"</f>
        <v>20210515</v>
      </c>
      <c r="C137" s="7" t="s">
        <v>9</v>
      </c>
      <c r="D137" s="8">
        <v>0</v>
      </c>
      <c r="E137" s="8">
        <v>0</v>
      </c>
      <c r="F137" s="8">
        <v>0</v>
      </c>
      <c r="G137" s="7" t="s">
        <v>11</v>
      </c>
    </row>
    <row r="138" s="3" customFormat="1" customHeight="1" spans="1:7">
      <c r="A138" s="7" t="s">
        <v>17</v>
      </c>
      <c r="B138" s="7" t="str">
        <f>"20210516"</f>
        <v>20210516</v>
      </c>
      <c r="C138" s="7" t="s">
        <v>9</v>
      </c>
      <c r="D138" s="8">
        <v>0</v>
      </c>
      <c r="E138" s="8">
        <v>0</v>
      </c>
      <c r="F138" s="8">
        <v>0</v>
      </c>
      <c r="G138" s="7" t="s">
        <v>11</v>
      </c>
    </row>
    <row r="139" s="3" customFormat="1" customHeight="1" spans="1:7">
      <c r="A139" s="7" t="s">
        <v>17</v>
      </c>
      <c r="B139" s="7" t="str">
        <f>"20210517"</f>
        <v>20210517</v>
      </c>
      <c r="C139" s="7" t="s">
        <v>9</v>
      </c>
      <c r="D139" s="8">
        <v>0</v>
      </c>
      <c r="E139" s="8">
        <v>0</v>
      </c>
      <c r="F139" s="8">
        <v>0</v>
      </c>
      <c r="G139" s="7" t="s">
        <v>11</v>
      </c>
    </row>
    <row r="140" s="3" customFormat="1" customHeight="1" spans="1:7">
      <c r="A140" s="7" t="s">
        <v>17</v>
      </c>
      <c r="B140" s="7" t="str">
        <f>"20210518"</f>
        <v>20210518</v>
      </c>
      <c r="C140" s="7" t="s">
        <v>9</v>
      </c>
      <c r="D140" s="8">
        <v>0</v>
      </c>
      <c r="E140" s="8">
        <v>0</v>
      </c>
      <c r="F140" s="8">
        <v>0</v>
      </c>
      <c r="G140" s="7" t="s">
        <v>11</v>
      </c>
    </row>
    <row r="141" s="3" customFormat="1" customHeight="1" spans="1:7">
      <c r="A141" s="7" t="s">
        <v>17</v>
      </c>
      <c r="B141" s="7" t="str">
        <f>"20210519"</f>
        <v>20210519</v>
      </c>
      <c r="C141" s="7" t="s">
        <v>9</v>
      </c>
      <c r="D141" s="8">
        <v>0</v>
      </c>
      <c r="E141" s="8">
        <v>0</v>
      </c>
      <c r="F141" s="8">
        <v>0</v>
      </c>
      <c r="G141" s="7" t="s">
        <v>11</v>
      </c>
    </row>
    <row r="142" s="3" customFormat="1" customHeight="1" spans="1:7">
      <c r="A142" s="7" t="s">
        <v>17</v>
      </c>
      <c r="B142" s="7" t="str">
        <f>"20210520"</f>
        <v>20210520</v>
      </c>
      <c r="C142" s="7" t="s">
        <v>9</v>
      </c>
      <c r="D142" s="8">
        <v>18.2</v>
      </c>
      <c r="E142" s="8">
        <v>16.2</v>
      </c>
      <c r="F142" s="8">
        <v>34.4</v>
      </c>
      <c r="G142" s="7" t="s">
        <v>10</v>
      </c>
    </row>
    <row r="143" s="3" customFormat="1" customHeight="1" spans="1:7">
      <c r="A143" s="7" t="s">
        <v>17</v>
      </c>
      <c r="B143" s="7" t="str">
        <f>"20210521"</f>
        <v>20210521</v>
      </c>
      <c r="C143" s="7" t="s">
        <v>9</v>
      </c>
      <c r="D143" s="8">
        <v>21.2</v>
      </c>
      <c r="E143" s="8">
        <v>47.4</v>
      </c>
      <c r="F143" s="8">
        <v>68.6</v>
      </c>
      <c r="G143" s="7" t="s">
        <v>10</v>
      </c>
    </row>
    <row r="144" s="3" customFormat="1" customHeight="1" spans="1:7">
      <c r="A144" s="7" t="s">
        <v>17</v>
      </c>
      <c r="B144" s="7" t="str">
        <f>"20210522"</f>
        <v>20210522</v>
      </c>
      <c r="C144" s="7" t="s">
        <v>9</v>
      </c>
      <c r="D144" s="8">
        <v>21</v>
      </c>
      <c r="E144" s="8">
        <v>47.4</v>
      </c>
      <c r="F144" s="8">
        <v>68.4</v>
      </c>
      <c r="G144" s="7" t="s">
        <v>10</v>
      </c>
    </row>
    <row r="145" s="3" customFormat="1" customHeight="1" spans="1:7">
      <c r="A145" s="7" t="s">
        <v>17</v>
      </c>
      <c r="B145" s="7" t="str">
        <f>"20210523"</f>
        <v>20210523</v>
      </c>
      <c r="C145" s="7" t="s">
        <v>9</v>
      </c>
      <c r="D145" s="8">
        <v>23</v>
      </c>
      <c r="E145" s="8">
        <v>55.5</v>
      </c>
      <c r="F145" s="8">
        <v>78.5</v>
      </c>
      <c r="G145" s="7" t="s">
        <v>10</v>
      </c>
    </row>
    <row r="146" s="3" customFormat="1" customHeight="1" spans="1:7">
      <c r="A146" s="7" t="s">
        <v>17</v>
      </c>
      <c r="B146" s="7" t="str">
        <f>"20210524"</f>
        <v>20210524</v>
      </c>
      <c r="C146" s="7" t="s">
        <v>9</v>
      </c>
      <c r="D146" s="8">
        <v>21.2</v>
      </c>
      <c r="E146" s="8">
        <v>41.3</v>
      </c>
      <c r="F146" s="8">
        <v>62.5</v>
      </c>
      <c r="G146" s="7" t="s">
        <v>10</v>
      </c>
    </row>
    <row r="147" s="3" customFormat="1" customHeight="1" spans="1:7">
      <c r="A147" s="7" t="s">
        <v>17</v>
      </c>
      <c r="B147" s="7" t="str">
        <f>"20210525"</f>
        <v>20210525</v>
      </c>
      <c r="C147" s="7" t="s">
        <v>9</v>
      </c>
      <c r="D147" s="8">
        <v>21</v>
      </c>
      <c r="E147" s="8">
        <v>39.4</v>
      </c>
      <c r="F147" s="8">
        <v>60.4</v>
      </c>
      <c r="G147" s="7" t="s">
        <v>10</v>
      </c>
    </row>
    <row r="148" s="3" customFormat="1" customHeight="1" spans="1:7">
      <c r="A148" s="7" t="s">
        <v>17</v>
      </c>
      <c r="B148" s="7" t="str">
        <f>"20210526"</f>
        <v>20210526</v>
      </c>
      <c r="C148" s="7" t="s">
        <v>9</v>
      </c>
      <c r="D148" s="8">
        <v>20.4</v>
      </c>
      <c r="E148" s="8">
        <v>29.8</v>
      </c>
      <c r="F148" s="8">
        <v>50.2</v>
      </c>
      <c r="G148" s="7" t="s">
        <v>10</v>
      </c>
    </row>
    <row r="149" s="3" customFormat="1" customHeight="1" spans="1:7">
      <c r="A149" s="7" t="s">
        <v>17</v>
      </c>
      <c r="B149" s="7" t="str">
        <f>"20210527"</f>
        <v>20210527</v>
      </c>
      <c r="C149" s="7" t="s">
        <v>9</v>
      </c>
      <c r="D149" s="8">
        <v>19.4</v>
      </c>
      <c r="E149" s="8">
        <v>41.6</v>
      </c>
      <c r="F149" s="8">
        <v>61</v>
      </c>
      <c r="G149" s="7" t="s">
        <v>10</v>
      </c>
    </row>
    <row r="150" s="3" customFormat="1" customHeight="1" spans="1:7">
      <c r="A150" s="7" t="s">
        <v>17</v>
      </c>
      <c r="B150" s="7" t="str">
        <f>"20210528"</f>
        <v>20210528</v>
      </c>
      <c r="C150" s="7" t="s">
        <v>9</v>
      </c>
      <c r="D150" s="8">
        <v>21</v>
      </c>
      <c r="E150" s="8">
        <v>46.9</v>
      </c>
      <c r="F150" s="8">
        <v>67.9</v>
      </c>
      <c r="G150" s="7" t="s">
        <v>10</v>
      </c>
    </row>
    <row r="151" s="3" customFormat="1" customHeight="1" spans="1:7">
      <c r="A151" s="7" t="s">
        <v>17</v>
      </c>
      <c r="B151" s="7" t="str">
        <f>"20210529"</f>
        <v>20210529</v>
      </c>
      <c r="C151" s="7" t="s">
        <v>9</v>
      </c>
      <c r="D151" s="8">
        <v>0</v>
      </c>
      <c r="E151" s="8">
        <v>0</v>
      </c>
      <c r="F151" s="8">
        <v>0</v>
      </c>
      <c r="G151" s="7" t="s">
        <v>11</v>
      </c>
    </row>
    <row r="152" s="3" customFormat="1" customHeight="1" spans="1:7">
      <c r="A152" s="7" t="s">
        <v>17</v>
      </c>
      <c r="B152" s="7" t="str">
        <f>"20210530"</f>
        <v>20210530</v>
      </c>
      <c r="C152" s="7" t="s">
        <v>9</v>
      </c>
      <c r="D152" s="8">
        <v>21.8</v>
      </c>
      <c r="E152" s="8">
        <v>44.5</v>
      </c>
      <c r="F152" s="8">
        <v>66.3</v>
      </c>
      <c r="G152" s="7" t="s">
        <v>10</v>
      </c>
    </row>
    <row r="153" s="3" customFormat="1" customHeight="1" spans="1:7">
      <c r="A153" s="7" t="s">
        <v>17</v>
      </c>
      <c r="B153" s="7" t="str">
        <f>"20210601"</f>
        <v>20210601</v>
      </c>
      <c r="C153" s="7" t="s">
        <v>9</v>
      </c>
      <c r="D153" s="8">
        <v>19.6</v>
      </c>
      <c r="E153" s="8">
        <v>37.4</v>
      </c>
      <c r="F153" s="8">
        <v>57</v>
      </c>
      <c r="G153" s="7" t="s">
        <v>10</v>
      </c>
    </row>
    <row r="154" s="3" customFormat="1" customHeight="1" spans="1:7">
      <c r="A154" s="7" t="s">
        <v>17</v>
      </c>
      <c r="B154" s="7" t="str">
        <f>"20210602"</f>
        <v>20210602</v>
      </c>
      <c r="C154" s="7" t="s">
        <v>9</v>
      </c>
      <c r="D154" s="8">
        <v>25.2</v>
      </c>
      <c r="E154" s="8">
        <v>44.7</v>
      </c>
      <c r="F154" s="8">
        <v>69.9</v>
      </c>
      <c r="G154" s="7" t="s">
        <v>10</v>
      </c>
    </row>
    <row r="155" s="3" customFormat="1" customHeight="1" spans="1:7">
      <c r="A155" s="7" t="s">
        <v>17</v>
      </c>
      <c r="B155" s="7" t="str">
        <f>"20210603"</f>
        <v>20210603</v>
      </c>
      <c r="C155" s="7" t="s">
        <v>9</v>
      </c>
      <c r="D155" s="8">
        <v>19.6</v>
      </c>
      <c r="E155" s="8">
        <v>39.7</v>
      </c>
      <c r="F155" s="8">
        <v>59.3</v>
      </c>
      <c r="G155" s="7" t="s">
        <v>10</v>
      </c>
    </row>
    <row r="156" s="3" customFormat="1" customHeight="1" spans="1:7">
      <c r="A156" s="7" t="s">
        <v>17</v>
      </c>
      <c r="B156" s="7" t="str">
        <f>"20210604"</f>
        <v>20210604</v>
      </c>
      <c r="C156" s="7" t="s">
        <v>9</v>
      </c>
      <c r="D156" s="8">
        <v>27.2</v>
      </c>
      <c r="E156" s="8">
        <v>56.4</v>
      </c>
      <c r="F156" s="8">
        <v>83.6</v>
      </c>
      <c r="G156" s="7" t="s">
        <v>10</v>
      </c>
    </row>
    <row r="157" s="3" customFormat="1" customHeight="1" spans="1:7">
      <c r="A157" s="7" t="s">
        <v>17</v>
      </c>
      <c r="B157" s="7" t="str">
        <f>"20210605"</f>
        <v>20210605</v>
      </c>
      <c r="C157" s="7" t="s">
        <v>9</v>
      </c>
      <c r="D157" s="8">
        <v>24.6</v>
      </c>
      <c r="E157" s="8">
        <v>54.7</v>
      </c>
      <c r="F157" s="8">
        <v>79.3</v>
      </c>
      <c r="G157" s="7" t="s">
        <v>10</v>
      </c>
    </row>
    <row r="158" s="3" customFormat="1" customHeight="1" spans="1:7">
      <c r="A158" s="7" t="s">
        <v>17</v>
      </c>
      <c r="B158" s="7" t="str">
        <f>"20210606"</f>
        <v>20210606</v>
      </c>
      <c r="C158" s="7" t="s">
        <v>9</v>
      </c>
      <c r="D158" s="8">
        <v>0</v>
      </c>
      <c r="E158" s="8">
        <v>0</v>
      </c>
      <c r="F158" s="8">
        <v>0</v>
      </c>
      <c r="G158" s="7" t="s">
        <v>11</v>
      </c>
    </row>
    <row r="159" s="3" customFormat="1" customHeight="1" spans="1:7">
      <c r="A159" s="7" t="s">
        <v>17</v>
      </c>
      <c r="B159" s="7" t="str">
        <f>"20210607"</f>
        <v>20210607</v>
      </c>
      <c r="C159" s="7" t="s">
        <v>9</v>
      </c>
      <c r="D159" s="8">
        <v>16</v>
      </c>
      <c r="E159" s="8">
        <v>43.7</v>
      </c>
      <c r="F159" s="8">
        <v>59.7</v>
      </c>
      <c r="G159" s="7" t="s">
        <v>10</v>
      </c>
    </row>
    <row r="160" s="3" customFormat="1" customHeight="1" spans="1:7">
      <c r="A160" s="7" t="s">
        <v>17</v>
      </c>
      <c r="B160" s="7" t="str">
        <f>"20210608"</f>
        <v>20210608</v>
      </c>
      <c r="C160" s="7" t="s">
        <v>9</v>
      </c>
      <c r="D160" s="8">
        <v>23.2</v>
      </c>
      <c r="E160" s="8">
        <v>24.4</v>
      </c>
      <c r="F160" s="8">
        <v>47.6</v>
      </c>
      <c r="G160" s="7" t="s">
        <v>10</v>
      </c>
    </row>
    <row r="161" s="3" customFormat="1" customHeight="1" spans="1:7">
      <c r="A161" s="7" t="s">
        <v>17</v>
      </c>
      <c r="B161" s="7" t="str">
        <f>"20210609"</f>
        <v>20210609</v>
      </c>
      <c r="C161" s="7" t="s">
        <v>9</v>
      </c>
      <c r="D161" s="8">
        <v>21.8</v>
      </c>
      <c r="E161" s="8">
        <v>33.1</v>
      </c>
      <c r="F161" s="8">
        <v>54.9</v>
      </c>
      <c r="G161" s="7" t="s">
        <v>10</v>
      </c>
    </row>
    <row r="162" s="3" customFormat="1" customHeight="1" spans="1:7">
      <c r="A162" s="7" t="s">
        <v>17</v>
      </c>
      <c r="B162" s="7" t="str">
        <f>"20210610"</f>
        <v>20210610</v>
      </c>
      <c r="C162" s="7" t="s">
        <v>9</v>
      </c>
      <c r="D162" s="8">
        <v>0</v>
      </c>
      <c r="E162" s="8">
        <v>0</v>
      </c>
      <c r="F162" s="8">
        <v>0</v>
      </c>
      <c r="G162" s="7" t="s">
        <v>11</v>
      </c>
    </row>
    <row r="163" s="3" customFormat="1" customHeight="1" spans="1:7">
      <c r="A163" s="7" t="s">
        <v>17</v>
      </c>
      <c r="B163" s="7" t="str">
        <f>"20210611"</f>
        <v>20210611</v>
      </c>
      <c r="C163" s="7" t="s">
        <v>9</v>
      </c>
      <c r="D163" s="8">
        <v>17.6</v>
      </c>
      <c r="E163" s="8">
        <v>36.2</v>
      </c>
      <c r="F163" s="8">
        <v>53.8</v>
      </c>
      <c r="G163" s="7" t="s">
        <v>10</v>
      </c>
    </row>
    <row r="164" s="3" customFormat="1" customHeight="1" spans="1:7">
      <c r="A164" s="7" t="s">
        <v>17</v>
      </c>
      <c r="B164" s="7" t="str">
        <f>"20210612"</f>
        <v>20210612</v>
      </c>
      <c r="C164" s="7" t="s">
        <v>9</v>
      </c>
      <c r="D164" s="8">
        <v>26</v>
      </c>
      <c r="E164" s="8">
        <v>63.5</v>
      </c>
      <c r="F164" s="8">
        <v>89.5</v>
      </c>
      <c r="G164" s="7" t="s">
        <v>10</v>
      </c>
    </row>
    <row r="165" s="3" customFormat="1" customHeight="1" spans="1:7">
      <c r="A165" s="7" t="s">
        <v>17</v>
      </c>
      <c r="B165" s="7" t="str">
        <f>"20210613"</f>
        <v>20210613</v>
      </c>
      <c r="C165" s="7" t="s">
        <v>9</v>
      </c>
      <c r="D165" s="8">
        <v>25.4</v>
      </c>
      <c r="E165" s="8">
        <v>41.8</v>
      </c>
      <c r="F165" s="8">
        <v>67.2</v>
      </c>
      <c r="G165" s="7" t="s">
        <v>10</v>
      </c>
    </row>
    <row r="166" s="3" customFormat="1" customHeight="1" spans="1:7">
      <c r="A166" s="7" t="s">
        <v>17</v>
      </c>
      <c r="B166" s="7" t="str">
        <f>"20210614"</f>
        <v>20210614</v>
      </c>
      <c r="C166" s="7" t="s">
        <v>9</v>
      </c>
      <c r="D166" s="8">
        <v>0</v>
      </c>
      <c r="E166" s="8">
        <v>0</v>
      </c>
      <c r="F166" s="8">
        <v>0</v>
      </c>
      <c r="G166" s="7" t="s">
        <v>11</v>
      </c>
    </row>
    <row r="167" s="3" customFormat="1" customHeight="1" spans="1:7">
      <c r="A167" s="7" t="s">
        <v>17</v>
      </c>
      <c r="B167" s="7" t="str">
        <f>"20210615"</f>
        <v>20210615</v>
      </c>
      <c r="C167" s="7" t="s">
        <v>9</v>
      </c>
      <c r="D167" s="8">
        <v>28.2</v>
      </c>
      <c r="E167" s="8">
        <v>47.3</v>
      </c>
      <c r="F167" s="8">
        <v>75.5</v>
      </c>
      <c r="G167" s="7" t="s">
        <v>10</v>
      </c>
    </row>
    <row r="168" s="3" customFormat="1" customHeight="1" spans="1:7">
      <c r="A168" s="7" t="s">
        <v>17</v>
      </c>
      <c r="B168" s="7" t="str">
        <f>"20210616"</f>
        <v>20210616</v>
      </c>
      <c r="C168" s="7" t="s">
        <v>9</v>
      </c>
      <c r="D168" s="8">
        <v>21</v>
      </c>
      <c r="E168" s="8">
        <v>59.4</v>
      </c>
      <c r="F168" s="8">
        <v>80.4</v>
      </c>
      <c r="G168" s="7" t="s">
        <v>10</v>
      </c>
    </row>
    <row r="169" s="3" customFormat="1" customHeight="1" spans="1:7">
      <c r="A169" s="7" t="s">
        <v>17</v>
      </c>
      <c r="B169" s="7" t="str">
        <f>"20210617"</f>
        <v>20210617</v>
      </c>
      <c r="C169" s="7" t="s">
        <v>9</v>
      </c>
      <c r="D169" s="8">
        <v>18</v>
      </c>
      <c r="E169" s="8">
        <v>39.4</v>
      </c>
      <c r="F169" s="8">
        <v>57.4</v>
      </c>
      <c r="G169" s="7" t="s">
        <v>10</v>
      </c>
    </row>
    <row r="170" s="3" customFormat="1" customHeight="1" spans="1:7">
      <c r="A170" s="7" t="s">
        <v>17</v>
      </c>
      <c r="B170" s="7" t="str">
        <f>"20210618"</f>
        <v>20210618</v>
      </c>
      <c r="C170" s="7" t="s">
        <v>9</v>
      </c>
      <c r="D170" s="8">
        <v>20.2</v>
      </c>
      <c r="E170" s="8">
        <v>40.3</v>
      </c>
      <c r="F170" s="8">
        <v>60.5</v>
      </c>
      <c r="G170" s="7" t="s">
        <v>10</v>
      </c>
    </row>
    <row r="171" s="3" customFormat="1" customHeight="1" spans="1:7">
      <c r="A171" s="7" t="s">
        <v>17</v>
      </c>
      <c r="B171" s="7" t="str">
        <f>"20210619"</f>
        <v>20210619</v>
      </c>
      <c r="C171" s="7" t="s">
        <v>9</v>
      </c>
      <c r="D171" s="8">
        <v>0</v>
      </c>
      <c r="E171" s="8">
        <v>0</v>
      </c>
      <c r="F171" s="8">
        <v>0</v>
      </c>
      <c r="G171" s="7" t="s">
        <v>11</v>
      </c>
    </row>
    <row r="172" s="3" customFormat="1" customHeight="1" spans="1:7">
      <c r="A172" s="7" t="s">
        <v>17</v>
      </c>
      <c r="B172" s="7" t="str">
        <f>"20210620"</f>
        <v>20210620</v>
      </c>
      <c r="C172" s="7" t="s">
        <v>9</v>
      </c>
      <c r="D172" s="8">
        <v>21.8</v>
      </c>
      <c r="E172" s="8">
        <v>44.1</v>
      </c>
      <c r="F172" s="8">
        <v>65.9</v>
      </c>
      <c r="G172" s="7" t="s">
        <v>10</v>
      </c>
    </row>
    <row r="173" s="3" customFormat="1" customHeight="1" spans="1:7">
      <c r="A173" s="7" t="s">
        <v>17</v>
      </c>
      <c r="B173" s="7" t="str">
        <f>"20210621"</f>
        <v>20210621</v>
      </c>
      <c r="C173" s="7" t="s">
        <v>9</v>
      </c>
      <c r="D173" s="8">
        <v>22.4</v>
      </c>
      <c r="E173" s="8">
        <v>58.9</v>
      </c>
      <c r="F173" s="8">
        <v>81.3</v>
      </c>
      <c r="G173" s="7" t="s">
        <v>10</v>
      </c>
    </row>
    <row r="174" s="3" customFormat="1" customHeight="1" spans="1:7">
      <c r="A174" s="7" t="s">
        <v>17</v>
      </c>
      <c r="B174" s="7" t="str">
        <f>"20210622"</f>
        <v>20210622</v>
      </c>
      <c r="C174" s="7" t="s">
        <v>9</v>
      </c>
      <c r="D174" s="8">
        <v>21</v>
      </c>
      <c r="E174" s="8">
        <v>37.5</v>
      </c>
      <c r="F174" s="8">
        <v>58.5</v>
      </c>
      <c r="G174" s="7" t="s">
        <v>10</v>
      </c>
    </row>
    <row r="175" s="3" customFormat="1" customHeight="1" spans="1:7">
      <c r="A175" s="7" t="s">
        <v>17</v>
      </c>
      <c r="B175" s="7" t="str">
        <f>"20210623"</f>
        <v>20210623</v>
      </c>
      <c r="C175" s="7" t="s">
        <v>9</v>
      </c>
      <c r="D175" s="8">
        <v>20.2</v>
      </c>
      <c r="E175" s="8">
        <v>47.9</v>
      </c>
      <c r="F175" s="8">
        <v>68.1</v>
      </c>
      <c r="G175" s="7" t="s">
        <v>10</v>
      </c>
    </row>
    <row r="176" s="3" customFormat="1" customHeight="1" spans="1:7">
      <c r="A176" s="7" t="s">
        <v>17</v>
      </c>
      <c r="B176" s="7" t="str">
        <f>"20210624"</f>
        <v>20210624</v>
      </c>
      <c r="C176" s="7" t="s">
        <v>9</v>
      </c>
      <c r="D176" s="8">
        <v>23</v>
      </c>
      <c r="E176" s="8">
        <v>60.2</v>
      </c>
      <c r="F176" s="8">
        <v>83.2</v>
      </c>
      <c r="G176" s="7" t="s">
        <v>10</v>
      </c>
    </row>
    <row r="177" s="3" customFormat="1" customHeight="1" spans="1:7">
      <c r="A177" s="7" t="s">
        <v>17</v>
      </c>
      <c r="B177" s="7" t="str">
        <f>"20210625"</f>
        <v>20210625</v>
      </c>
      <c r="C177" s="7" t="s">
        <v>9</v>
      </c>
      <c r="D177" s="8">
        <v>20.8</v>
      </c>
      <c r="E177" s="8">
        <v>60.3</v>
      </c>
      <c r="F177" s="8">
        <v>81.1</v>
      </c>
      <c r="G177" s="7" t="s">
        <v>10</v>
      </c>
    </row>
    <row r="178" s="3" customFormat="1" customHeight="1" spans="1:7">
      <c r="A178" s="7" t="s">
        <v>18</v>
      </c>
      <c r="B178" s="7" t="str">
        <f>"20210626"</f>
        <v>20210626</v>
      </c>
      <c r="C178" s="7" t="s">
        <v>9</v>
      </c>
      <c r="D178" s="8">
        <v>23.8</v>
      </c>
      <c r="E178" s="8">
        <v>34.3</v>
      </c>
      <c r="F178" s="8">
        <v>58.1</v>
      </c>
      <c r="G178" s="7" t="s">
        <v>10</v>
      </c>
    </row>
    <row r="179" s="3" customFormat="1" customHeight="1" spans="1:7">
      <c r="A179" s="7" t="s">
        <v>18</v>
      </c>
      <c r="B179" s="7" t="str">
        <f>"20210627"</f>
        <v>20210627</v>
      </c>
      <c r="C179" s="7" t="s">
        <v>9</v>
      </c>
      <c r="D179" s="8">
        <v>18.4</v>
      </c>
      <c r="E179" s="8">
        <v>43.8</v>
      </c>
      <c r="F179" s="8">
        <v>62.2</v>
      </c>
      <c r="G179" s="7" t="s">
        <v>10</v>
      </c>
    </row>
    <row r="180" s="3" customFormat="1" customHeight="1" spans="1:7">
      <c r="A180" s="7" t="s">
        <v>18</v>
      </c>
      <c r="B180" s="7" t="str">
        <f>"20210628"</f>
        <v>20210628</v>
      </c>
      <c r="C180" s="7" t="s">
        <v>9</v>
      </c>
      <c r="D180" s="8">
        <v>0</v>
      </c>
      <c r="E180" s="8">
        <v>0</v>
      </c>
      <c r="F180" s="8">
        <v>0</v>
      </c>
      <c r="G180" s="7" t="s">
        <v>11</v>
      </c>
    </row>
    <row r="181" s="3" customFormat="1" customHeight="1" spans="1:7">
      <c r="A181" s="7" t="s">
        <v>18</v>
      </c>
      <c r="B181" s="7" t="str">
        <f>"20210629"</f>
        <v>20210629</v>
      </c>
      <c r="C181" s="7" t="s">
        <v>9</v>
      </c>
      <c r="D181" s="8">
        <v>22.4</v>
      </c>
      <c r="E181" s="8">
        <v>51.7</v>
      </c>
      <c r="F181" s="8">
        <v>74.1</v>
      </c>
      <c r="G181" s="7" t="s">
        <v>10</v>
      </c>
    </row>
    <row r="182" s="3" customFormat="1" customHeight="1" spans="1:7">
      <c r="A182" s="7" t="s">
        <v>18</v>
      </c>
      <c r="B182" s="7" t="str">
        <f>"20210630"</f>
        <v>20210630</v>
      </c>
      <c r="C182" s="7" t="s">
        <v>9</v>
      </c>
      <c r="D182" s="8">
        <v>23</v>
      </c>
      <c r="E182" s="8">
        <v>44.5</v>
      </c>
      <c r="F182" s="8">
        <v>67.5</v>
      </c>
      <c r="G182" s="7" t="s">
        <v>10</v>
      </c>
    </row>
    <row r="183" s="3" customFormat="1" customHeight="1" spans="1:7">
      <c r="A183" s="7" t="s">
        <v>18</v>
      </c>
      <c r="B183" s="7" t="str">
        <f>"20210701"</f>
        <v>20210701</v>
      </c>
      <c r="C183" s="7" t="s">
        <v>9</v>
      </c>
      <c r="D183" s="8">
        <v>0</v>
      </c>
      <c r="E183" s="8">
        <v>0</v>
      </c>
      <c r="F183" s="8">
        <v>0</v>
      </c>
      <c r="G183" s="7" t="s">
        <v>11</v>
      </c>
    </row>
    <row r="184" s="3" customFormat="1" customHeight="1" spans="1:7">
      <c r="A184" s="7" t="s">
        <v>18</v>
      </c>
      <c r="B184" s="7" t="str">
        <f>"20210702"</f>
        <v>20210702</v>
      </c>
      <c r="C184" s="7" t="s">
        <v>9</v>
      </c>
      <c r="D184" s="8">
        <v>27.4</v>
      </c>
      <c r="E184" s="8">
        <v>48.9</v>
      </c>
      <c r="F184" s="8">
        <v>76.3</v>
      </c>
      <c r="G184" s="7" t="s">
        <v>10</v>
      </c>
    </row>
    <row r="185" s="3" customFormat="1" customHeight="1" spans="1:7">
      <c r="A185" s="7" t="s">
        <v>18</v>
      </c>
      <c r="B185" s="7" t="str">
        <f>"20210703"</f>
        <v>20210703</v>
      </c>
      <c r="C185" s="7" t="s">
        <v>9</v>
      </c>
      <c r="D185" s="8">
        <v>25.4</v>
      </c>
      <c r="E185" s="8">
        <v>51.8</v>
      </c>
      <c r="F185" s="8">
        <v>77.2</v>
      </c>
      <c r="G185" s="7" t="s">
        <v>10</v>
      </c>
    </row>
    <row r="186" s="3" customFormat="1" customHeight="1" spans="1:7">
      <c r="A186" s="7" t="s">
        <v>18</v>
      </c>
      <c r="B186" s="7" t="str">
        <f>"20210704"</f>
        <v>20210704</v>
      </c>
      <c r="C186" s="7" t="s">
        <v>9</v>
      </c>
      <c r="D186" s="8">
        <v>29.4</v>
      </c>
      <c r="E186" s="8">
        <v>47.5</v>
      </c>
      <c r="F186" s="8">
        <v>76.9</v>
      </c>
      <c r="G186" s="7" t="s">
        <v>10</v>
      </c>
    </row>
    <row r="187" s="3" customFormat="1" customHeight="1" spans="1:7">
      <c r="A187" s="7" t="s">
        <v>18</v>
      </c>
      <c r="B187" s="7" t="str">
        <f>"20210705"</f>
        <v>20210705</v>
      </c>
      <c r="C187" s="7" t="s">
        <v>9</v>
      </c>
      <c r="D187" s="8">
        <v>0</v>
      </c>
      <c r="E187" s="8">
        <v>0</v>
      </c>
      <c r="F187" s="8">
        <v>0</v>
      </c>
      <c r="G187" s="7" t="s">
        <v>11</v>
      </c>
    </row>
    <row r="188" s="3" customFormat="1" customHeight="1" spans="1:7">
      <c r="A188" s="7" t="s">
        <v>18</v>
      </c>
      <c r="B188" s="7" t="str">
        <f>"20210706"</f>
        <v>20210706</v>
      </c>
      <c r="C188" s="7" t="s">
        <v>9</v>
      </c>
      <c r="D188" s="8">
        <v>22.6</v>
      </c>
      <c r="E188" s="8">
        <v>48</v>
      </c>
      <c r="F188" s="8">
        <v>70.6</v>
      </c>
      <c r="G188" s="7" t="s">
        <v>10</v>
      </c>
    </row>
    <row r="189" s="3" customFormat="1" customHeight="1" spans="1:7">
      <c r="A189" s="7" t="s">
        <v>18</v>
      </c>
      <c r="B189" s="7" t="str">
        <f>"20210707"</f>
        <v>20210707</v>
      </c>
      <c r="C189" s="7" t="s">
        <v>9</v>
      </c>
      <c r="D189" s="8">
        <v>24</v>
      </c>
      <c r="E189" s="8">
        <v>41.4</v>
      </c>
      <c r="F189" s="8">
        <v>65.4</v>
      </c>
      <c r="G189" s="7" t="s">
        <v>10</v>
      </c>
    </row>
    <row r="190" s="3" customFormat="1" customHeight="1" spans="1:7">
      <c r="A190" s="7" t="s">
        <v>18</v>
      </c>
      <c r="B190" s="7" t="str">
        <f>"20210708"</f>
        <v>20210708</v>
      </c>
      <c r="C190" s="7" t="s">
        <v>9</v>
      </c>
      <c r="D190" s="8">
        <v>0</v>
      </c>
      <c r="E190" s="8">
        <v>0</v>
      </c>
      <c r="F190" s="8">
        <v>0</v>
      </c>
      <c r="G190" s="7" t="s">
        <v>11</v>
      </c>
    </row>
    <row r="191" s="3" customFormat="1" customHeight="1" spans="1:7">
      <c r="A191" s="7" t="s">
        <v>18</v>
      </c>
      <c r="B191" s="7" t="str">
        <f>"20210709"</f>
        <v>20210709</v>
      </c>
      <c r="C191" s="7" t="s">
        <v>9</v>
      </c>
      <c r="D191" s="8">
        <v>27.4</v>
      </c>
      <c r="E191" s="8">
        <v>44</v>
      </c>
      <c r="F191" s="8">
        <v>71.4</v>
      </c>
      <c r="G191" s="7" t="s">
        <v>10</v>
      </c>
    </row>
    <row r="192" s="3" customFormat="1" customHeight="1" spans="1:7">
      <c r="A192" s="7" t="s">
        <v>18</v>
      </c>
      <c r="B192" s="7" t="str">
        <f>"20210710"</f>
        <v>20210710</v>
      </c>
      <c r="C192" s="7" t="s">
        <v>9</v>
      </c>
      <c r="D192" s="8">
        <v>0</v>
      </c>
      <c r="E192" s="8">
        <v>0</v>
      </c>
      <c r="F192" s="8">
        <v>0</v>
      </c>
      <c r="G192" s="7" t="s">
        <v>11</v>
      </c>
    </row>
    <row r="193" s="3" customFormat="1" customHeight="1" spans="1:7">
      <c r="A193" s="7" t="s">
        <v>18</v>
      </c>
      <c r="B193" s="7" t="str">
        <f>"20210711"</f>
        <v>20210711</v>
      </c>
      <c r="C193" s="7" t="s">
        <v>9</v>
      </c>
      <c r="D193" s="8">
        <v>27.4</v>
      </c>
      <c r="E193" s="8">
        <v>45</v>
      </c>
      <c r="F193" s="8">
        <v>72.4</v>
      </c>
      <c r="G193" s="7" t="s">
        <v>10</v>
      </c>
    </row>
    <row r="194" s="3" customFormat="1" customHeight="1" spans="1:7">
      <c r="A194" s="7" t="s">
        <v>18</v>
      </c>
      <c r="B194" s="7" t="str">
        <f>"20210712"</f>
        <v>20210712</v>
      </c>
      <c r="C194" s="7" t="s">
        <v>9</v>
      </c>
      <c r="D194" s="8">
        <v>25.2</v>
      </c>
      <c r="E194" s="8">
        <v>41.4</v>
      </c>
      <c r="F194" s="8">
        <v>66.6</v>
      </c>
      <c r="G194" s="7" t="s">
        <v>10</v>
      </c>
    </row>
    <row r="195" s="3" customFormat="1" customHeight="1" spans="1:7">
      <c r="A195" s="7" t="s">
        <v>18</v>
      </c>
      <c r="B195" s="7" t="str">
        <f>"20210713"</f>
        <v>20210713</v>
      </c>
      <c r="C195" s="7" t="s">
        <v>9</v>
      </c>
      <c r="D195" s="8">
        <v>24.4</v>
      </c>
      <c r="E195" s="8">
        <v>57.7</v>
      </c>
      <c r="F195" s="8">
        <v>82.1</v>
      </c>
      <c r="G195" s="7" t="s">
        <v>10</v>
      </c>
    </row>
    <row r="196" s="3" customFormat="1" customHeight="1" spans="1:7">
      <c r="A196" s="7" t="s">
        <v>18</v>
      </c>
      <c r="B196" s="7" t="str">
        <f>"20210714"</f>
        <v>20210714</v>
      </c>
      <c r="C196" s="7" t="s">
        <v>9</v>
      </c>
      <c r="D196" s="8">
        <v>22.4</v>
      </c>
      <c r="E196" s="8">
        <v>43.2</v>
      </c>
      <c r="F196" s="8">
        <v>65.6</v>
      </c>
      <c r="G196" s="7" t="s">
        <v>10</v>
      </c>
    </row>
    <row r="197" s="3" customFormat="1" customHeight="1" spans="1:7">
      <c r="A197" s="7" t="s">
        <v>18</v>
      </c>
      <c r="B197" s="7" t="str">
        <f>"20210715"</f>
        <v>20210715</v>
      </c>
      <c r="C197" s="7" t="s">
        <v>9</v>
      </c>
      <c r="D197" s="8">
        <v>0</v>
      </c>
      <c r="E197" s="8">
        <v>0</v>
      </c>
      <c r="F197" s="8">
        <v>0</v>
      </c>
      <c r="G197" s="7" t="s">
        <v>11</v>
      </c>
    </row>
    <row r="198" s="3" customFormat="1" customHeight="1" spans="1:7">
      <c r="A198" s="7" t="s">
        <v>18</v>
      </c>
      <c r="B198" s="7" t="str">
        <f>"20210716"</f>
        <v>20210716</v>
      </c>
      <c r="C198" s="7" t="s">
        <v>9</v>
      </c>
      <c r="D198" s="8">
        <v>27.4</v>
      </c>
      <c r="E198" s="8">
        <v>53.4</v>
      </c>
      <c r="F198" s="8">
        <v>80.8</v>
      </c>
      <c r="G198" s="7" t="s">
        <v>10</v>
      </c>
    </row>
    <row r="199" s="3" customFormat="1" customHeight="1" spans="1:7">
      <c r="A199" s="7" t="s">
        <v>18</v>
      </c>
      <c r="B199" s="7" t="str">
        <f>"20210717"</f>
        <v>20210717</v>
      </c>
      <c r="C199" s="7" t="s">
        <v>9</v>
      </c>
      <c r="D199" s="8">
        <v>24.6</v>
      </c>
      <c r="E199" s="8">
        <v>53</v>
      </c>
      <c r="F199" s="8">
        <v>77.6</v>
      </c>
      <c r="G199" s="7" t="s">
        <v>10</v>
      </c>
    </row>
    <row r="200" s="3" customFormat="1" customHeight="1" spans="1:7">
      <c r="A200" s="7" t="s">
        <v>18</v>
      </c>
      <c r="B200" s="7" t="str">
        <f>"20210718"</f>
        <v>20210718</v>
      </c>
      <c r="C200" s="7" t="s">
        <v>9</v>
      </c>
      <c r="D200" s="8">
        <v>19.6</v>
      </c>
      <c r="E200" s="8">
        <v>31.1</v>
      </c>
      <c r="F200" s="8">
        <v>50.7</v>
      </c>
      <c r="G200" s="7" t="s">
        <v>10</v>
      </c>
    </row>
    <row r="201" s="3" customFormat="1" customHeight="1" spans="1:7">
      <c r="A201" s="7" t="s">
        <v>19</v>
      </c>
      <c r="B201" s="7" t="str">
        <f>"20210801"</f>
        <v>20210801</v>
      </c>
      <c r="C201" s="7" t="s">
        <v>20</v>
      </c>
      <c r="D201" s="8">
        <v>20.2</v>
      </c>
      <c r="E201" s="8">
        <v>69.7</v>
      </c>
      <c r="F201" s="8">
        <v>89.9</v>
      </c>
      <c r="G201" s="7" t="s">
        <v>10</v>
      </c>
    </row>
    <row r="202" s="3" customFormat="1" customHeight="1" spans="1:7">
      <c r="A202" s="7" t="s">
        <v>19</v>
      </c>
      <c r="B202" s="7" t="str">
        <f>"20210802"</f>
        <v>20210802</v>
      </c>
      <c r="C202" s="7" t="s">
        <v>20</v>
      </c>
      <c r="D202" s="8">
        <v>18.2</v>
      </c>
      <c r="E202" s="8">
        <v>72.1</v>
      </c>
      <c r="F202" s="8">
        <v>90.3</v>
      </c>
      <c r="G202" s="7" t="s">
        <v>10</v>
      </c>
    </row>
    <row r="203" s="3" customFormat="1" customHeight="1" spans="1:7">
      <c r="A203" s="7" t="s">
        <v>19</v>
      </c>
      <c r="B203" s="7" t="str">
        <f>"20210803"</f>
        <v>20210803</v>
      </c>
      <c r="C203" s="7" t="s">
        <v>20</v>
      </c>
      <c r="D203" s="8">
        <v>0</v>
      </c>
      <c r="E203" s="8">
        <v>0</v>
      </c>
      <c r="F203" s="8">
        <v>0</v>
      </c>
      <c r="G203" s="7" t="s">
        <v>11</v>
      </c>
    </row>
    <row r="204" s="3" customFormat="1" customHeight="1" spans="1:7">
      <c r="A204" s="7" t="s">
        <v>19</v>
      </c>
      <c r="B204" s="7" t="str">
        <f>"20210804"</f>
        <v>20210804</v>
      </c>
      <c r="C204" s="7" t="s">
        <v>20</v>
      </c>
      <c r="D204" s="8">
        <v>20.8</v>
      </c>
      <c r="E204" s="8">
        <v>56</v>
      </c>
      <c r="F204" s="8">
        <v>76.8</v>
      </c>
      <c r="G204" s="7" t="s">
        <v>10</v>
      </c>
    </row>
    <row r="205" s="3" customFormat="1" customHeight="1" spans="1:7">
      <c r="A205" s="7" t="s">
        <v>19</v>
      </c>
      <c r="B205" s="7" t="str">
        <f>"20210805"</f>
        <v>20210805</v>
      </c>
      <c r="C205" s="7" t="s">
        <v>20</v>
      </c>
      <c r="D205" s="8">
        <v>21.8</v>
      </c>
      <c r="E205" s="8">
        <v>67.7</v>
      </c>
      <c r="F205" s="8">
        <v>89.5</v>
      </c>
      <c r="G205" s="7" t="s">
        <v>10</v>
      </c>
    </row>
    <row r="206" s="3" customFormat="1" customHeight="1" spans="1:7">
      <c r="A206" s="7" t="s">
        <v>19</v>
      </c>
      <c r="B206" s="7" t="str">
        <f>"20210806"</f>
        <v>20210806</v>
      </c>
      <c r="C206" s="7" t="s">
        <v>20</v>
      </c>
      <c r="D206" s="8">
        <v>19.4</v>
      </c>
      <c r="E206" s="8">
        <v>71.6</v>
      </c>
      <c r="F206" s="8">
        <v>91</v>
      </c>
      <c r="G206" s="7" t="s">
        <v>10</v>
      </c>
    </row>
    <row r="207" s="3" customFormat="1" customHeight="1" spans="1:7">
      <c r="A207" s="7" t="s">
        <v>19</v>
      </c>
      <c r="B207" s="7" t="str">
        <f>"20210807"</f>
        <v>20210807</v>
      </c>
      <c r="C207" s="7" t="s">
        <v>20</v>
      </c>
      <c r="D207" s="8">
        <v>0</v>
      </c>
      <c r="E207" s="8">
        <v>0</v>
      </c>
      <c r="F207" s="8">
        <v>0</v>
      </c>
      <c r="G207" s="7" t="s">
        <v>11</v>
      </c>
    </row>
    <row r="208" s="3" customFormat="1" customHeight="1" spans="1:7">
      <c r="A208" s="7" t="s">
        <v>19</v>
      </c>
      <c r="B208" s="7" t="str">
        <f>"20210808"</f>
        <v>20210808</v>
      </c>
      <c r="C208" s="7" t="s">
        <v>20</v>
      </c>
      <c r="D208" s="8">
        <v>20.8</v>
      </c>
      <c r="E208" s="8">
        <v>66.7</v>
      </c>
      <c r="F208" s="8">
        <v>87.5</v>
      </c>
      <c r="G208" s="7" t="s">
        <v>10</v>
      </c>
    </row>
    <row r="209" s="3" customFormat="1" customHeight="1" spans="1:7">
      <c r="A209" s="7" t="s">
        <v>19</v>
      </c>
      <c r="B209" s="7" t="str">
        <f>"20210809"</f>
        <v>20210809</v>
      </c>
      <c r="C209" s="7" t="s">
        <v>20</v>
      </c>
      <c r="D209" s="8">
        <v>26</v>
      </c>
      <c r="E209" s="8">
        <v>61.1</v>
      </c>
      <c r="F209" s="8">
        <v>87.1</v>
      </c>
      <c r="G209" s="7" t="s">
        <v>10</v>
      </c>
    </row>
    <row r="210" s="3" customFormat="1" customHeight="1" spans="1:7">
      <c r="A210" s="7" t="s">
        <v>19</v>
      </c>
      <c r="B210" s="7" t="str">
        <f>"20210810"</f>
        <v>20210810</v>
      </c>
      <c r="C210" s="7" t="s">
        <v>20</v>
      </c>
      <c r="D210" s="8">
        <v>20.2</v>
      </c>
      <c r="E210" s="8">
        <v>64.6</v>
      </c>
      <c r="F210" s="8">
        <v>84.8</v>
      </c>
      <c r="G210" s="7" t="s">
        <v>10</v>
      </c>
    </row>
    <row r="211" s="3" customFormat="1" customHeight="1" spans="1:7">
      <c r="A211" s="7" t="s">
        <v>19</v>
      </c>
      <c r="B211" s="7" t="str">
        <f>"20210811"</f>
        <v>20210811</v>
      </c>
      <c r="C211" s="7" t="s">
        <v>20</v>
      </c>
      <c r="D211" s="8">
        <v>22.8</v>
      </c>
      <c r="E211" s="8">
        <v>72.8</v>
      </c>
      <c r="F211" s="8">
        <v>95.6</v>
      </c>
      <c r="G211" s="7" t="s">
        <v>10</v>
      </c>
    </row>
    <row r="212" s="3" customFormat="1" customHeight="1" spans="1:7">
      <c r="A212" s="7" t="s">
        <v>19</v>
      </c>
      <c r="B212" s="7" t="str">
        <f>"20210812"</f>
        <v>20210812</v>
      </c>
      <c r="C212" s="7" t="s">
        <v>20</v>
      </c>
      <c r="D212" s="8">
        <v>23.4</v>
      </c>
      <c r="E212" s="8">
        <v>72.8</v>
      </c>
      <c r="F212" s="8">
        <v>96.2</v>
      </c>
      <c r="G212" s="7" t="s">
        <v>10</v>
      </c>
    </row>
    <row r="213" s="3" customFormat="1" customHeight="1" spans="1:7">
      <c r="A213" s="7" t="s">
        <v>19</v>
      </c>
      <c r="B213" s="7" t="str">
        <f>"20210813"</f>
        <v>20210813</v>
      </c>
      <c r="C213" s="7" t="s">
        <v>20</v>
      </c>
      <c r="D213" s="8">
        <v>26.8</v>
      </c>
      <c r="E213" s="8">
        <v>62.6</v>
      </c>
      <c r="F213" s="8">
        <v>89.4</v>
      </c>
      <c r="G213" s="7" t="s">
        <v>10</v>
      </c>
    </row>
    <row r="214" s="3" customFormat="1" customHeight="1" spans="1:7">
      <c r="A214" s="7" t="s">
        <v>19</v>
      </c>
      <c r="B214" s="7" t="str">
        <f>"20210814"</f>
        <v>20210814</v>
      </c>
      <c r="C214" s="7" t="s">
        <v>20</v>
      </c>
      <c r="D214" s="8">
        <v>0</v>
      </c>
      <c r="E214" s="8">
        <v>0</v>
      </c>
      <c r="F214" s="8">
        <v>0</v>
      </c>
      <c r="G214" s="7" t="s">
        <v>11</v>
      </c>
    </row>
    <row r="215" s="3" customFormat="1" customHeight="1" spans="1:7">
      <c r="A215" s="7" t="s">
        <v>19</v>
      </c>
      <c r="B215" s="7" t="str">
        <f>"20210815"</f>
        <v>20210815</v>
      </c>
      <c r="C215" s="7" t="s">
        <v>20</v>
      </c>
      <c r="D215" s="8">
        <v>23</v>
      </c>
      <c r="E215" s="8">
        <v>68.4</v>
      </c>
      <c r="F215" s="8">
        <v>91.4</v>
      </c>
      <c r="G215" s="7" t="s">
        <v>10</v>
      </c>
    </row>
    <row r="216" s="3" customFormat="1" customHeight="1" spans="1:7">
      <c r="A216" s="7" t="s">
        <v>19</v>
      </c>
      <c r="B216" s="7" t="str">
        <f>"20210816"</f>
        <v>20210816</v>
      </c>
      <c r="C216" s="7" t="s">
        <v>20</v>
      </c>
      <c r="D216" s="8">
        <v>28</v>
      </c>
      <c r="E216" s="8">
        <v>66.7</v>
      </c>
      <c r="F216" s="8">
        <v>94.7</v>
      </c>
      <c r="G216" s="7" t="s">
        <v>10</v>
      </c>
    </row>
    <row r="217" s="3" customFormat="1" customHeight="1" spans="1:7">
      <c r="A217" s="7" t="s">
        <v>19</v>
      </c>
      <c r="B217" s="7" t="str">
        <f>"20210817"</f>
        <v>20210817</v>
      </c>
      <c r="C217" s="7" t="s">
        <v>20</v>
      </c>
      <c r="D217" s="8">
        <v>22.2</v>
      </c>
      <c r="E217" s="8">
        <v>62.9</v>
      </c>
      <c r="F217" s="8">
        <v>85.1</v>
      </c>
      <c r="G217" s="7" t="s">
        <v>10</v>
      </c>
    </row>
    <row r="218" s="3" customFormat="1" customHeight="1" spans="1:7">
      <c r="A218" s="7" t="s">
        <v>19</v>
      </c>
      <c r="B218" s="7" t="str">
        <f>"20210818"</f>
        <v>20210818</v>
      </c>
      <c r="C218" s="7" t="s">
        <v>20</v>
      </c>
      <c r="D218" s="8">
        <v>25</v>
      </c>
      <c r="E218" s="8">
        <v>61.4</v>
      </c>
      <c r="F218" s="8">
        <v>86.4</v>
      </c>
      <c r="G218" s="7" t="s">
        <v>10</v>
      </c>
    </row>
    <row r="219" s="3" customFormat="1" customHeight="1" spans="1:7">
      <c r="A219" s="7" t="s">
        <v>19</v>
      </c>
      <c r="B219" s="7" t="str">
        <f>"20210819"</f>
        <v>20210819</v>
      </c>
      <c r="C219" s="7" t="s">
        <v>20</v>
      </c>
      <c r="D219" s="8">
        <v>23</v>
      </c>
      <c r="E219" s="8">
        <v>52.7</v>
      </c>
      <c r="F219" s="8">
        <v>75.7</v>
      </c>
      <c r="G219" s="7" t="s">
        <v>10</v>
      </c>
    </row>
    <row r="220" s="3" customFormat="1" customHeight="1" spans="1:7">
      <c r="A220" s="7" t="s">
        <v>19</v>
      </c>
      <c r="B220" s="7" t="str">
        <f>"20210820"</f>
        <v>20210820</v>
      </c>
      <c r="C220" s="7" t="s">
        <v>20</v>
      </c>
      <c r="D220" s="8">
        <v>22</v>
      </c>
      <c r="E220" s="8">
        <v>57.7</v>
      </c>
      <c r="F220" s="8">
        <v>79.7</v>
      </c>
      <c r="G220" s="7" t="s">
        <v>10</v>
      </c>
    </row>
    <row r="221" s="3" customFormat="1" customHeight="1" spans="1:7">
      <c r="A221" s="7" t="s">
        <v>19</v>
      </c>
      <c r="B221" s="7" t="str">
        <f>"20210821"</f>
        <v>20210821</v>
      </c>
      <c r="C221" s="7" t="s">
        <v>20</v>
      </c>
      <c r="D221" s="8">
        <v>19.6</v>
      </c>
      <c r="E221" s="8">
        <v>48.1</v>
      </c>
      <c r="F221" s="8">
        <v>67.7</v>
      </c>
      <c r="G221" s="7" t="s">
        <v>10</v>
      </c>
    </row>
    <row r="222" s="3" customFormat="1" customHeight="1" spans="1:7">
      <c r="A222" s="7" t="s">
        <v>19</v>
      </c>
      <c r="B222" s="7" t="str">
        <f>"20210822"</f>
        <v>20210822</v>
      </c>
      <c r="C222" s="7" t="s">
        <v>20</v>
      </c>
      <c r="D222" s="8">
        <v>21.6</v>
      </c>
      <c r="E222" s="8">
        <v>41</v>
      </c>
      <c r="F222" s="8">
        <v>62.6</v>
      </c>
      <c r="G222" s="7" t="s">
        <v>10</v>
      </c>
    </row>
    <row r="223" s="3" customFormat="1" customHeight="1" spans="1:7">
      <c r="A223" s="7" t="s">
        <v>19</v>
      </c>
      <c r="B223" s="7" t="str">
        <f>"20210823"</f>
        <v>20210823</v>
      </c>
      <c r="C223" s="7" t="s">
        <v>20</v>
      </c>
      <c r="D223" s="8">
        <v>20.4</v>
      </c>
      <c r="E223" s="8">
        <v>67.3</v>
      </c>
      <c r="F223" s="8">
        <v>87.7</v>
      </c>
      <c r="G223" s="7" t="s">
        <v>10</v>
      </c>
    </row>
    <row r="224" s="3" customFormat="1" customHeight="1" spans="1:7">
      <c r="A224" s="7" t="s">
        <v>19</v>
      </c>
      <c r="B224" s="7" t="str">
        <f>"20210824"</f>
        <v>20210824</v>
      </c>
      <c r="C224" s="7" t="s">
        <v>20</v>
      </c>
      <c r="D224" s="8">
        <v>22.6</v>
      </c>
      <c r="E224" s="8">
        <v>61.8</v>
      </c>
      <c r="F224" s="8">
        <v>84.4</v>
      </c>
      <c r="G224" s="7" t="s">
        <v>10</v>
      </c>
    </row>
    <row r="225" s="3" customFormat="1" customHeight="1" spans="1:7">
      <c r="A225" s="7" t="s">
        <v>19</v>
      </c>
      <c r="B225" s="7" t="str">
        <f>"20210825"</f>
        <v>20210825</v>
      </c>
      <c r="C225" s="7" t="s">
        <v>20</v>
      </c>
      <c r="D225" s="8">
        <v>23.8</v>
      </c>
      <c r="E225" s="8">
        <v>66.4</v>
      </c>
      <c r="F225" s="8">
        <v>90.2</v>
      </c>
      <c r="G225" s="7" t="s">
        <v>10</v>
      </c>
    </row>
    <row r="226" s="3" customFormat="1" customHeight="1" spans="1:7">
      <c r="A226" s="7" t="s">
        <v>21</v>
      </c>
      <c r="B226" s="7" t="str">
        <f>"20210826"</f>
        <v>20210826</v>
      </c>
      <c r="C226" s="7" t="s">
        <v>20</v>
      </c>
      <c r="D226" s="8">
        <v>26.6</v>
      </c>
      <c r="E226" s="8">
        <v>70.9</v>
      </c>
      <c r="F226" s="8">
        <v>97.5</v>
      </c>
      <c r="G226" s="7" t="s">
        <v>10</v>
      </c>
    </row>
    <row r="227" s="3" customFormat="1" customHeight="1" spans="1:7">
      <c r="A227" s="7" t="s">
        <v>21</v>
      </c>
      <c r="B227" s="7" t="str">
        <f>"20210827"</f>
        <v>20210827</v>
      </c>
      <c r="C227" s="7" t="s">
        <v>20</v>
      </c>
      <c r="D227" s="8">
        <v>20.2</v>
      </c>
      <c r="E227" s="8">
        <v>65.2</v>
      </c>
      <c r="F227" s="8">
        <v>85.4</v>
      </c>
      <c r="G227" s="7" t="s">
        <v>10</v>
      </c>
    </row>
    <row r="228" s="3" customFormat="1" customHeight="1" spans="1:7">
      <c r="A228" s="7" t="s">
        <v>21</v>
      </c>
      <c r="B228" s="7" t="str">
        <f>"20210828"</f>
        <v>20210828</v>
      </c>
      <c r="C228" s="7" t="s">
        <v>20</v>
      </c>
      <c r="D228" s="8">
        <v>25.4</v>
      </c>
      <c r="E228" s="8">
        <v>67.1</v>
      </c>
      <c r="F228" s="8">
        <v>92.5</v>
      </c>
      <c r="G228" s="7" t="s">
        <v>10</v>
      </c>
    </row>
    <row r="229" s="3" customFormat="1" customHeight="1" spans="1:7">
      <c r="A229" s="7" t="s">
        <v>21</v>
      </c>
      <c r="B229" s="7" t="str">
        <f>"20210829"</f>
        <v>20210829</v>
      </c>
      <c r="C229" s="7" t="s">
        <v>20</v>
      </c>
      <c r="D229" s="8">
        <v>21.6</v>
      </c>
      <c r="E229" s="8">
        <v>65.3</v>
      </c>
      <c r="F229" s="8">
        <v>86.9</v>
      </c>
      <c r="G229" s="7" t="s">
        <v>10</v>
      </c>
    </row>
    <row r="230" s="3" customFormat="1" customHeight="1" spans="1:7">
      <c r="A230" s="7" t="s">
        <v>21</v>
      </c>
      <c r="B230" s="7" t="str">
        <f>"20210830"</f>
        <v>20210830</v>
      </c>
      <c r="C230" s="7" t="s">
        <v>20</v>
      </c>
      <c r="D230" s="8">
        <v>21.6</v>
      </c>
      <c r="E230" s="8">
        <v>47.8</v>
      </c>
      <c r="F230" s="8">
        <v>69.4</v>
      </c>
      <c r="G230" s="7" t="s">
        <v>10</v>
      </c>
    </row>
    <row r="231" s="3" customFormat="1" customHeight="1" spans="1:7">
      <c r="A231" s="7" t="s">
        <v>21</v>
      </c>
      <c r="B231" s="7" t="str">
        <f>"20210901"</f>
        <v>20210901</v>
      </c>
      <c r="C231" s="7" t="s">
        <v>20</v>
      </c>
      <c r="D231" s="8">
        <v>25.2</v>
      </c>
      <c r="E231" s="8">
        <v>63.1</v>
      </c>
      <c r="F231" s="8">
        <v>88.3</v>
      </c>
      <c r="G231" s="7" t="s">
        <v>10</v>
      </c>
    </row>
    <row r="232" s="3" customFormat="1" customHeight="1" spans="1:7">
      <c r="A232" s="7" t="s">
        <v>21</v>
      </c>
      <c r="B232" s="7" t="str">
        <f>"20210902"</f>
        <v>20210902</v>
      </c>
      <c r="C232" s="7" t="s">
        <v>20</v>
      </c>
      <c r="D232" s="8">
        <v>25.8</v>
      </c>
      <c r="E232" s="8">
        <v>68.9</v>
      </c>
      <c r="F232" s="8">
        <v>94.7</v>
      </c>
      <c r="G232" s="7" t="s">
        <v>10</v>
      </c>
    </row>
    <row r="233" s="3" customFormat="1" customHeight="1" spans="1:7">
      <c r="A233" s="7" t="s">
        <v>21</v>
      </c>
      <c r="B233" s="7" t="str">
        <f>"20210903"</f>
        <v>20210903</v>
      </c>
      <c r="C233" s="7" t="s">
        <v>20</v>
      </c>
      <c r="D233" s="8">
        <v>23.8</v>
      </c>
      <c r="E233" s="8">
        <v>66.4</v>
      </c>
      <c r="F233" s="8">
        <v>90.2</v>
      </c>
      <c r="G233" s="7" t="s">
        <v>10</v>
      </c>
    </row>
    <row r="234" s="3" customFormat="1" customHeight="1" spans="1:7">
      <c r="A234" s="7" t="s">
        <v>21</v>
      </c>
      <c r="B234" s="7" t="str">
        <f>"20210904"</f>
        <v>20210904</v>
      </c>
      <c r="C234" s="7" t="s">
        <v>20</v>
      </c>
      <c r="D234" s="8">
        <v>27.4</v>
      </c>
      <c r="E234" s="8">
        <v>66.8</v>
      </c>
      <c r="F234" s="8">
        <v>94.2</v>
      </c>
      <c r="G234" s="7" t="s">
        <v>10</v>
      </c>
    </row>
    <row r="235" s="3" customFormat="1" customHeight="1" spans="1:7">
      <c r="A235" s="7" t="s">
        <v>21</v>
      </c>
      <c r="B235" s="7" t="str">
        <f>"20210905"</f>
        <v>20210905</v>
      </c>
      <c r="C235" s="7" t="s">
        <v>20</v>
      </c>
      <c r="D235" s="8">
        <v>25</v>
      </c>
      <c r="E235" s="8">
        <v>66.5</v>
      </c>
      <c r="F235" s="8">
        <v>91.5</v>
      </c>
      <c r="G235" s="7" t="s">
        <v>10</v>
      </c>
    </row>
    <row r="236" s="3" customFormat="1" customHeight="1" spans="1:7">
      <c r="A236" s="7" t="s">
        <v>21</v>
      </c>
      <c r="B236" s="7" t="str">
        <f>"20210906"</f>
        <v>20210906</v>
      </c>
      <c r="C236" s="7" t="s">
        <v>20</v>
      </c>
      <c r="D236" s="8">
        <v>23.2</v>
      </c>
      <c r="E236" s="8">
        <v>63.7</v>
      </c>
      <c r="F236" s="8">
        <v>86.9</v>
      </c>
      <c r="G236" s="7" t="s">
        <v>10</v>
      </c>
    </row>
    <row r="237" s="3" customFormat="1" customHeight="1" spans="1:7">
      <c r="A237" s="7" t="s">
        <v>21</v>
      </c>
      <c r="B237" s="7" t="str">
        <f>"20210907"</f>
        <v>20210907</v>
      </c>
      <c r="C237" s="7" t="s">
        <v>20</v>
      </c>
      <c r="D237" s="8">
        <v>22.6</v>
      </c>
      <c r="E237" s="8">
        <v>56.4</v>
      </c>
      <c r="F237" s="8">
        <v>79</v>
      </c>
      <c r="G237" s="7" t="s">
        <v>10</v>
      </c>
    </row>
    <row r="238" s="3" customFormat="1" customHeight="1" spans="1:7">
      <c r="A238" s="7" t="s">
        <v>21</v>
      </c>
      <c r="B238" s="7" t="str">
        <f>"20210908"</f>
        <v>20210908</v>
      </c>
      <c r="C238" s="7" t="s">
        <v>20</v>
      </c>
      <c r="D238" s="8">
        <v>23</v>
      </c>
      <c r="E238" s="8">
        <v>63.2</v>
      </c>
      <c r="F238" s="8">
        <v>86.2</v>
      </c>
      <c r="G238" s="7" t="s">
        <v>10</v>
      </c>
    </row>
    <row r="239" s="3" customFormat="1" customHeight="1" spans="1:7">
      <c r="A239" s="7" t="s">
        <v>21</v>
      </c>
      <c r="B239" s="7" t="str">
        <f>"20210909"</f>
        <v>20210909</v>
      </c>
      <c r="C239" s="7" t="s">
        <v>20</v>
      </c>
      <c r="D239" s="8">
        <v>21.8</v>
      </c>
      <c r="E239" s="8">
        <v>68.8</v>
      </c>
      <c r="F239" s="8">
        <v>90.6</v>
      </c>
      <c r="G239" s="7" t="s">
        <v>10</v>
      </c>
    </row>
    <row r="240" s="3" customFormat="1" customHeight="1" spans="1:7">
      <c r="A240" s="7" t="s">
        <v>21</v>
      </c>
      <c r="B240" s="7" t="str">
        <f>"20210910"</f>
        <v>20210910</v>
      </c>
      <c r="C240" s="7" t="s">
        <v>20</v>
      </c>
      <c r="D240" s="8">
        <v>23.8</v>
      </c>
      <c r="E240" s="8">
        <v>55.5</v>
      </c>
      <c r="F240" s="8">
        <v>79.3</v>
      </c>
      <c r="G240" s="7" t="s">
        <v>10</v>
      </c>
    </row>
    <row r="241" s="3" customFormat="1" customHeight="1" spans="1:7">
      <c r="A241" s="7" t="s">
        <v>21</v>
      </c>
      <c r="B241" s="7" t="str">
        <f>"20210911"</f>
        <v>20210911</v>
      </c>
      <c r="C241" s="7" t="s">
        <v>20</v>
      </c>
      <c r="D241" s="8">
        <v>25.4</v>
      </c>
      <c r="E241" s="8">
        <v>64.6</v>
      </c>
      <c r="F241" s="8">
        <v>90</v>
      </c>
      <c r="G241" s="7" t="s">
        <v>10</v>
      </c>
    </row>
    <row r="242" s="3" customFormat="1" customHeight="1" spans="1:7">
      <c r="A242" s="7" t="s">
        <v>21</v>
      </c>
      <c r="B242" s="7" t="str">
        <f>"20210912"</f>
        <v>20210912</v>
      </c>
      <c r="C242" s="7" t="s">
        <v>20</v>
      </c>
      <c r="D242" s="8">
        <v>24.6</v>
      </c>
      <c r="E242" s="8">
        <v>64.4</v>
      </c>
      <c r="F242" s="8">
        <v>89</v>
      </c>
      <c r="G242" s="7" t="s">
        <v>10</v>
      </c>
    </row>
    <row r="243" s="3" customFormat="1" customHeight="1" spans="1:7">
      <c r="A243" s="7" t="s">
        <v>21</v>
      </c>
      <c r="B243" s="7" t="str">
        <f>"20210913"</f>
        <v>20210913</v>
      </c>
      <c r="C243" s="7" t="s">
        <v>20</v>
      </c>
      <c r="D243" s="8">
        <v>22.8</v>
      </c>
      <c r="E243" s="8">
        <v>67.4</v>
      </c>
      <c r="F243" s="8">
        <v>90.2</v>
      </c>
      <c r="G243" s="7" t="s">
        <v>10</v>
      </c>
    </row>
    <row r="244" s="3" customFormat="1" customHeight="1" spans="1:7">
      <c r="A244" s="7" t="s">
        <v>21</v>
      </c>
      <c r="B244" s="7" t="str">
        <f>"20210914"</f>
        <v>20210914</v>
      </c>
      <c r="C244" s="7" t="s">
        <v>20</v>
      </c>
      <c r="D244" s="8">
        <v>25.8</v>
      </c>
      <c r="E244" s="8">
        <v>72.7</v>
      </c>
      <c r="F244" s="8">
        <v>98.5</v>
      </c>
      <c r="G244" s="7" t="s">
        <v>10</v>
      </c>
    </row>
    <row r="245" s="3" customFormat="1" customHeight="1" spans="1:7">
      <c r="A245" s="7" t="s">
        <v>21</v>
      </c>
      <c r="B245" s="7" t="str">
        <f>"20210915"</f>
        <v>20210915</v>
      </c>
      <c r="C245" s="7" t="s">
        <v>20</v>
      </c>
      <c r="D245" s="8">
        <v>14</v>
      </c>
      <c r="E245" s="8">
        <v>60.4</v>
      </c>
      <c r="F245" s="8">
        <v>74.4</v>
      </c>
      <c r="G245" s="7" t="s">
        <v>10</v>
      </c>
    </row>
    <row r="246" s="3" customFormat="1" customHeight="1" spans="1:7">
      <c r="A246" s="7" t="s">
        <v>21</v>
      </c>
      <c r="B246" s="7" t="str">
        <f>"20210916"</f>
        <v>20210916</v>
      </c>
      <c r="C246" s="7" t="s">
        <v>20</v>
      </c>
      <c r="D246" s="8">
        <v>28.2</v>
      </c>
      <c r="E246" s="8">
        <v>58.2</v>
      </c>
      <c r="F246" s="8">
        <v>86.4</v>
      </c>
      <c r="G246" s="7" t="s">
        <v>10</v>
      </c>
    </row>
    <row r="247" s="3" customFormat="1" customHeight="1" spans="1:7">
      <c r="A247" s="7" t="s">
        <v>21</v>
      </c>
      <c r="B247" s="7" t="str">
        <f>"20210917"</f>
        <v>20210917</v>
      </c>
      <c r="C247" s="7" t="s">
        <v>20</v>
      </c>
      <c r="D247" s="8">
        <v>19</v>
      </c>
      <c r="E247" s="8">
        <v>57.2</v>
      </c>
      <c r="F247" s="8">
        <v>76.2</v>
      </c>
      <c r="G247" s="7" t="s">
        <v>10</v>
      </c>
    </row>
    <row r="248" s="3" customFormat="1" customHeight="1" spans="1:7">
      <c r="A248" s="7" t="s">
        <v>21</v>
      </c>
      <c r="B248" s="7" t="str">
        <f>"20210918"</f>
        <v>20210918</v>
      </c>
      <c r="C248" s="7" t="s">
        <v>20</v>
      </c>
      <c r="D248" s="8">
        <v>23.8</v>
      </c>
      <c r="E248" s="8">
        <v>72.4</v>
      </c>
      <c r="F248" s="8">
        <v>96.2</v>
      </c>
      <c r="G248" s="7" t="s">
        <v>10</v>
      </c>
    </row>
    <row r="249" s="3" customFormat="1" customHeight="1" spans="1:7">
      <c r="A249" s="7" t="s">
        <v>21</v>
      </c>
      <c r="B249" s="7" t="str">
        <f>"20210919"</f>
        <v>20210919</v>
      </c>
      <c r="C249" s="7" t="s">
        <v>20</v>
      </c>
      <c r="D249" s="8">
        <v>18.2</v>
      </c>
      <c r="E249" s="8">
        <v>68.1</v>
      </c>
      <c r="F249" s="8">
        <v>86.3</v>
      </c>
      <c r="G249" s="7" t="s">
        <v>10</v>
      </c>
    </row>
    <row r="250" s="3" customFormat="1" customHeight="1" spans="1:7">
      <c r="A250" s="7" t="s">
        <v>21</v>
      </c>
      <c r="B250" s="7" t="str">
        <f>"20210920"</f>
        <v>20210920</v>
      </c>
      <c r="C250" s="7" t="s">
        <v>20</v>
      </c>
      <c r="D250" s="8">
        <v>18</v>
      </c>
      <c r="E250" s="8">
        <v>53.3</v>
      </c>
      <c r="F250" s="8">
        <v>71.3</v>
      </c>
      <c r="G250" s="7" t="s">
        <v>10</v>
      </c>
    </row>
    <row r="251" s="3" customFormat="1" customHeight="1" spans="1:7">
      <c r="A251" s="7" t="s">
        <v>21</v>
      </c>
      <c r="B251" s="7" t="str">
        <f>"20210921"</f>
        <v>20210921</v>
      </c>
      <c r="C251" s="7" t="s">
        <v>20</v>
      </c>
      <c r="D251" s="8">
        <v>0</v>
      </c>
      <c r="E251" s="8">
        <v>0</v>
      </c>
      <c r="F251" s="8">
        <v>0</v>
      </c>
      <c r="G251" s="7" t="s">
        <v>11</v>
      </c>
    </row>
    <row r="252" s="3" customFormat="1" customHeight="1" spans="1:7">
      <c r="A252" s="7" t="s">
        <v>21</v>
      </c>
      <c r="B252" s="7" t="str">
        <f>"20210922"</f>
        <v>20210922</v>
      </c>
      <c r="C252" s="7" t="s">
        <v>20</v>
      </c>
      <c r="D252" s="8">
        <v>27.4</v>
      </c>
      <c r="E252" s="8">
        <v>67.1</v>
      </c>
      <c r="F252" s="8">
        <v>94.5</v>
      </c>
      <c r="G252" s="7" t="s">
        <v>10</v>
      </c>
    </row>
    <row r="253" s="3" customFormat="1" customHeight="1" spans="1:7">
      <c r="A253" s="7" t="s">
        <v>21</v>
      </c>
      <c r="B253" s="7" t="str">
        <f>"20210923"</f>
        <v>20210923</v>
      </c>
      <c r="C253" s="7" t="s">
        <v>20</v>
      </c>
      <c r="D253" s="8">
        <v>18.2</v>
      </c>
      <c r="E253" s="8">
        <v>54.6</v>
      </c>
      <c r="F253" s="8">
        <v>72.8</v>
      </c>
      <c r="G253" s="7" t="s">
        <v>10</v>
      </c>
    </row>
    <row r="254" s="3" customFormat="1" customHeight="1" spans="1:7">
      <c r="A254" s="7" t="s">
        <v>21</v>
      </c>
      <c r="B254" s="7" t="str">
        <f>"20210924"</f>
        <v>20210924</v>
      </c>
      <c r="C254" s="7" t="s">
        <v>20</v>
      </c>
      <c r="D254" s="8">
        <v>22.4</v>
      </c>
      <c r="E254" s="8">
        <v>44.8</v>
      </c>
      <c r="F254" s="8">
        <v>67.2</v>
      </c>
      <c r="G254" s="7" t="s">
        <v>10</v>
      </c>
    </row>
    <row r="255" s="3" customFormat="1" customHeight="1" spans="1:7">
      <c r="A255" s="7" t="s">
        <v>21</v>
      </c>
      <c r="B255" s="7" t="str">
        <f>"20210925"</f>
        <v>20210925</v>
      </c>
      <c r="C255" s="7" t="s">
        <v>20</v>
      </c>
      <c r="D255" s="8">
        <v>0</v>
      </c>
      <c r="E255" s="8">
        <v>0</v>
      </c>
      <c r="F255" s="8">
        <v>0</v>
      </c>
      <c r="G255" s="7" t="s">
        <v>11</v>
      </c>
    </row>
    <row r="256" s="3" customFormat="1" customHeight="1" spans="1:7">
      <c r="A256" s="7" t="s">
        <v>21</v>
      </c>
      <c r="B256" s="7" t="str">
        <f>"20210926"</f>
        <v>20210926</v>
      </c>
      <c r="C256" s="7" t="s">
        <v>20</v>
      </c>
      <c r="D256" s="8">
        <v>0</v>
      </c>
      <c r="E256" s="8">
        <v>0</v>
      </c>
      <c r="F256" s="8">
        <v>0</v>
      </c>
      <c r="G256" s="7" t="s">
        <v>11</v>
      </c>
    </row>
    <row r="257" s="3" customFormat="1" customHeight="1" spans="1:7">
      <c r="A257" s="7" t="s">
        <v>21</v>
      </c>
      <c r="B257" s="7" t="str">
        <f>"20210927"</f>
        <v>20210927</v>
      </c>
      <c r="C257" s="7" t="s">
        <v>20</v>
      </c>
      <c r="D257" s="8">
        <v>23.8</v>
      </c>
      <c r="E257" s="8">
        <v>60.5</v>
      </c>
      <c r="F257" s="8">
        <v>84.3</v>
      </c>
      <c r="G257" s="7" t="s">
        <v>10</v>
      </c>
    </row>
    <row r="258" s="3" customFormat="1" customHeight="1" spans="1:7">
      <c r="A258" s="7" t="s">
        <v>21</v>
      </c>
      <c r="B258" s="7" t="str">
        <f>"20210928"</f>
        <v>20210928</v>
      </c>
      <c r="C258" s="7" t="s">
        <v>20</v>
      </c>
      <c r="D258" s="8">
        <v>21</v>
      </c>
      <c r="E258" s="8">
        <v>67.8</v>
      </c>
      <c r="F258" s="8">
        <v>88.8</v>
      </c>
      <c r="G258" s="7" t="s">
        <v>10</v>
      </c>
    </row>
    <row r="259" s="3" customFormat="1" customHeight="1" spans="1:7">
      <c r="A259" s="7" t="s">
        <v>21</v>
      </c>
      <c r="B259" s="7" t="str">
        <f>"20210929"</f>
        <v>20210929</v>
      </c>
      <c r="C259" s="7" t="s">
        <v>20</v>
      </c>
      <c r="D259" s="8">
        <v>23</v>
      </c>
      <c r="E259" s="8">
        <v>67.4</v>
      </c>
      <c r="F259" s="8">
        <v>90.4</v>
      </c>
      <c r="G259" s="7" t="s">
        <v>10</v>
      </c>
    </row>
    <row r="260" s="3" customFormat="1" customHeight="1" spans="1:7">
      <c r="A260" s="7" t="s">
        <v>21</v>
      </c>
      <c r="B260" s="7" t="str">
        <f>"20210930"</f>
        <v>20210930</v>
      </c>
      <c r="C260" s="7" t="s">
        <v>20</v>
      </c>
      <c r="D260" s="8">
        <v>20.2</v>
      </c>
      <c r="E260" s="8">
        <v>61.1</v>
      </c>
      <c r="F260" s="8">
        <v>81.3</v>
      </c>
      <c r="G260" s="7" t="s">
        <v>10</v>
      </c>
    </row>
    <row r="261" s="3" customFormat="1" customHeight="1" spans="1:7">
      <c r="A261" s="7" t="s">
        <v>21</v>
      </c>
      <c r="B261" s="7" t="str">
        <f>"20211001"</f>
        <v>20211001</v>
      </c>
      <c r="C261" s="7" t="s">
        <v>20</v>
      </c>
      <c r="D261" s="8">
        <v>19.6</v>
      </c>
      <c r="E261" s="8">
        <v>53</v>
      </c>
      <c r="F261" s="8">
        <v>72.6</v>
      </c>
      <c r="G261" s="7" t="s">
        <v>10</v>
      </c>
    </row>
    <row r="262" s="3" customFormat="1" customHeight="1" spans="1:7">
      <c r="A262" s="7" t="s">
        <v>21</v>
      </c>
      <c r="B262" s="7" t="str">
        <f>"20211002"</f>
        <v>20211002</v>
      </c>
      <c r="C262" s="7" t="s">
        <v>20</v>
      </c>
      <c r="D262" s="8">
        <v>25.2</v>
      </c>
      <c r="E262" s="8">
        <v>75.6</v>
      </c>
      <c r="F262" s="8">
        <v>100.8</v>
      </c>
      <c r="G262" s="7" t="s">
        <v>10</v>
      </c>
    </row>
    <row r="263" s="3" customFormat="1" customHeight="1" spans="1:7">
      <c r="A263" s="7" t="s">
        <v>21</v>
      </c>
      <c r="B263" s="7" t="str">
        <f>"20211003"</f>
        <v>20211003</v>
      </c>
      <c r="C263" s="7" t="s">
        <v>20</v>
      </c>
      <c r="D263" s="8">
        <v>19.4</v>
      </c>
      <c r="E263" s="8">
        <v>62.5</v>
      </c>
      <c r="F263" s="8">
        <v>81.9</v>
      </c>
      <c r="G263" s="7" t="s">
        <v>10</v>
      </c>
    </row>
    <row r="264" s="3" customFormat="1" customHeight="1" spans="1:7">
      <c r="A264" s="7" t="s">
        <v>21</v>
      </c>
      <c r="B264" s="7" t="str">
        <f>"20211004"</f>
        <v>20211004</v>
      </c>
      <c r="C264" s="7" t="s">
        <v>20</v>
      </c>
      <c r="D264" s="8">
        <v>0</v>
      </c>
      <c r="E264" s="8">
        <v>0</v>
      </c>
      <c r="F264" s="8">
        <v>0</v>
      </c>
      <c r="G264" s="7" t="s">
        <v>11</v>
      </c>
    </row>
    <row r="265" s="3" customFormat="1" customHeight="1" spans="1:7">
      <c r="A265" s="7" t="s">
        <v>21</v>
      </c>
      <c r="B265" s="7" t="str">
        <f>"20211005"</f>
        <v>20211005</v>
      </c>
      <c r="C265" s="7" t="s">
        <v>20</v>
      </c>
      <c r="D265" s="8">
        <v>21</v>
      </c>
      <c r="E265" s="8">
        <v>49.7</v>
      </c>
      <c r="F265" s="8">
        <v>70.7</v>
      </c>
      <c r="G265" s="7" t="s">
        <v>10</v>
      </c>
    </row>
    <row r="266" s="3" customFormat="1" customHeight="1" spans="1:7">
      <c r="A266" s="7" t="s">
        <v>21</v>
      </c>
      <c r="B266" s="7" t="str">
        <f>"20211006"</f>
        <v>20211006</v>
      </c>
      <c r="C266" s="7" t="s">
        <v>20</v>
      </c>
      <c r="D266" s="8">
        <v>21.6</v>
      </c>
      <c r="E266" s="8">
        <v>72.7</v>
      </c>
      <c r="F266" s="8">
        <v>94.3</v>
      </c>
      <c r="G266" s="7" t="s">
        <v>10</v>
      </c>
    </row>
    <row r="267" s="3" customFormat="1" customHeight="1" spans="1:7">
      <c r="A267" s="7" t="s">
        <v>21</v>
      </c>
      <c r="B267" s="7" t="str">
        <f>"20211007"</f>
        <v>20211007</v>
      </c>
      <c r="C267" s="7" t="s">
        <v>20</v>
      </c>
      <c r="D267" s="8">
        <v>25</v>
      </c>
      <c r="E267" s="8">
        <v>72.6</v>
      </c>
      <c r="F267" s="8">
        <v>97.6</v>
      </c>
      <c r="G267" s="7" t="s">
        <v>10</v>
      </c>
    </row>
    <row r="268" s="3" customFormat="1" customHeight="1" spans="1:7">
      <c r="A268" s="7" t="s">
        <v>21</v>
      </c>
      <c r="B268" s="7" t="str">
        <f>"20211008"</f>
        <v>20211008</v>
      </c>
      <c r="C268" s="7" t="s">
        <v>20</v>
      </c>
      <c r="D268" s="8">
        <v>20.8</v>
      </c>
      <c r="E268" s="8">
        <v>56.2</v>
      </c>
      <c r="F268" s="8">
        <v>77</v>
      </c>
      <c r="G268" s="7" t="s">
        <v>10</v>
      </c>
    </row>
    <row r="269" s="3" customFormat="1" customHeight="1" spans="1:7">
      <c r="A269" s="7" t="s">
        <v>21</v>
      </c>
      <c r="B269" s="7" t="str">
        <f>"20211009"</f>
        <v>20211009</v>
      </c>
      <c r="C269" s="7" t="s">
        <v>20</v>
      </c>
      <c r="D269" s="8">
        <v>25.2</v>
      </c>
      <c r="E269" s="8">
        <v>66.1</v>
      </c>
      <c r="F269" s="8">
        <v>91.3</v>
      </c>
      <c r="G269" s="7" t="s">
        <v>10</v>
      </c>
    </row>
    <row r="270" s="3" customFormat="1" customHeight="1" spans="1:7">
      <c r="A270" s="7" t="s">
        <v>21</v>
      </c>
      <c r="B270" s="7" t="str">
        <f>"20211010"</f>
        <v>20211010</v>
      </c>
      <c r="C270" s="7" t="s">
        <v>20</v>
      </c>
      <c r="D270" s="8">
        <v>25.8</v>
      </c>
      <c r="E270" s="8">
        <v>61.3</v>
      </c>
      <c r="F270" s="8">
        <v>87.1</v>
      </c>
      <c r="G270" s="7" t="s">
        <v>10</v>
      </c>
    </row>
    <row r="271" s="3" customFormat="1" customHeight="1" spans="1:7">
      <c r="A271" s="7" t="s">
        <v>21</v>
      </c>
      <c r="B271" s="7" t="str">
        <f>"20211011"</f>
        <v>20211011</v>
      </c>
      <c r="C271" s="7" t="s">
        <v>20</v>
      </c>
      <c r="D271" s="8">
        <v>23.8</v>
      </c>
      <c r="E271" s="8">
        <v>63.5</v>
      </c>
      <c r="F271" s="8">
        <v>87.3</v>
      </c>
      <c r="G271" s="7" t="s">
        <v>10</v>
      </c>
    </row>
    <row r="272" s="3" customFormat="1" customHeight="1" spans="1:7">
      <c r="A272" s="7" t="s">
        <v>21</v>
      </c>
      <c r="B272" s="7" t="str">
        <f>"20211012"</f>
        <v>20211012</v>
      </c>
      <c r="C272" s="7" t="s">
        <v>20</v>
      </c>
      <c r="D272" s="8">
        <v>17</v>
      </c>
      <c r="E272" s="8">
        <v>62.1</v>
      </c>
      <c r="F272" s="8">
        <v>79.1</v>
      </c>
      <c r="G272" s="7" t="s">
        <v>10</v>
      </c>
    </row>
    <row r="273" s="3" customFormat="1" customHeight="1" spans="1:7">
      <c r="A273" s="7" t="s">
        <v>21</v>
      </c>
      <c r="B273" s="7" t="str">
        <f>"20211013"</f>
        <v>20211013</v>
      </c>
      <c r="C273" s="7" t="s">
        <v>20</v>
      </c>
      <c r="D273" s="8">
        <v>20.4</v>
      </c>
      <c r="E273" s="8">
        <v>58.5</v>
      </c>
      <c r="F273" s="8">
        <v>78.9</v>
      </c>
      <c r="G273" s="7" t="s">
        <v>10</v>
      </c>
    </row>
    <row r="274" s="3" customFormat="1" customHeight="1" spans="1:7">
      <c r="A274" s="7" t="s">
        <v>21</v>
      </c>
      <c r="B274" s="7" t="str">
        <f>"20211014"</f>
        <v>20211014</v>
      </c>
      <c r="C274" s="7" t="s">
        <v>20</v>
      </c>
      <c r="D274" s="8">
        <v>25.2</v>
      </c>
      <c r="E274" s="8">
        <v>57.9</v>
      </c>
      <c r="F274" s="8">
        <v>83.1</v>
      </c>
      <c r="G274" s="7" t="s">
        <v>10</v>
      </c>
    </row>
    <row r="275" s="3" customFormat="1" customHeight="1" spans="1:7">
      <c r="A275" s="7" t="s">
        <v>21</v>
      </c>
      <c r="B275" s="7" t="str">
        <f>"20211015"</f>
        <v>20211015</v>
      </c>
      <c r="C275" s="7" t="s">
        <v>20</v>
      </c>
      <c r="D275" s="8">
        <v>23.6</v>
      </c>
      <c r="E275" s="8">
        <v>50.2</v>
      </c>
      <c r="F275" s="8">
        <v>73.8</v>
      </c>
      <c r="G275" s="7" t="s">
        <v>10</v>
      </c>
    </row>
    <row r="276" s="3" customFormat="1" customHeight="1" spans="1:7">
      <c r="A276" s="7" t="s">
        <v>21</v>
      </c>
      <c r="B276" s="7" t="str">
        <f>"20211016"</f>
        <v>20211016</v>
      </c>
      <c r="C276" s="7" t="s">
        <v>20</v>
      </c>
      <c r="D276" s="8">
        <v>26</v>
      </c>
      <c r="E276" s="8">
        <v>57.1</v>
      </c>
      <c r="F276" s="8">
        <v>83.1</v>
      </c>
      <c r="G276" s="7" t="s">
        <v>10</v>
      </c>
    </row>
    <row r="277" s="3" customFormat="1" customHeight="1" spans="1:7">
      <c r="A277" s="7" t="s">
        <v>21</v>
      </c>
      <c r="B277" s="7" t="str">
        <f>"20211017"</f>
        <v>20211017</v>
      </c>
      <c r="C277" s="7" t="s">
        <v>20</v>
      </c>
      <c r="D277" s="8">
        <v>22.4</v>
      </c>
      <c r="E277" s="8">
        <v>68.1</v>
      </c>
      <c r="F277" s="8">
        <v>90.5</v>
      </c>
      <c r="G277" s="7" t="s">
        <v>10</v>
      </c>
    </row>
    <row r="278" s="3" customFormat="1" customHeight="1" spans="1:7">
      <c r="A278" s="7" t="s">
        <v>21</v>
      </c>
      <c r="B278" s="7" t="str">
        <f>"20211018"</f>
        <v>20211018</v>
      </c>
      <c r="C278" s="7" t="s">
        <v>20</v>
      </c>
      <c r="D278" s="8">
        <v>20.8</v>
      </c>
      <c r="E278" s="8">
        <v>70.8</v>
      </c>
      <c r="F278" s="8">
        <v>91.6</v>
      </c>
      <c r="G278" s="7" t="s">
        <v>10</v>
      </c>
    </row>
    <row r="279" s="3" customFormat="1" customHeight="1" spans="1:7">
      <c r="A279" s="7" t="s">
        <v>21</v>
      </c>
      <c r="B279" s="7" t="str">
        <f>"20211019"</f>
        <v>20211019</v>
      </c>
      <c r="C279" s="7" t="s">
        <v>20</v>
      </c>
      <c r="D279" s="8">
        <v>23.8</v>
      </c>
      <c r="E279" s="8">
        <v>57.7</v>
      </c>
      <c r="F279" s="8">
        <v>81.5</v>
      </c>
      <c r="G279" s="7" t="s">
        <v>10</v>
      </c>
    </row>
    <row r="280" s="3" customFormat="1" customHeight="1" spans="1:7">
      <c r="A280" s="7" t="s">
        <v>21</v>
      </c>
      <c r="B280" s="7" t="str">
        <f>"20211020"</f>
        <v>20211020</v>
      </c>
      <c r="C280" s="7" t="s">
        <v>20</v>
      </c>
      <c r="D280" s="8">
        <v>20.2</v>
      </c>
      <c r="E280" s="8">
        <v>70.4</v>
      </c>
      <c r="F280" s="8">
        <v>90.6</v>
      </c>
      <c r="G280" s="7" t="s">
        <v>10</v>
      </c>
    </row>
    <row r="281" s="3" customFormat="1" customHeight="1" spans="1:7">
      <c r="A281" s="7" t="s">
        <v>21</v>
      </c>
      <c r="B281" s="7" t="str">
        <f>"20211021"</f>
        <v>20211021</v>
      </c>
      <c r="C281" s="7" t="s">
        <v>20</v>
      </c>
      <c r="D281" s="8">
        <v>21.6</v>
      </c>
      <c r="E281" s="8">
        <v>75.6</v>
      </c>
      <c r="F281" s="8">
        <v>97.2</v>
      </c>
      <c r="G281" s="7" t="s">
        <v>10</v>
      </c>
    </row>
    <row r="282" s="3" customFormat="1" customHeight="1" spans="1:7">
      <c r="A282" s="7" t="s">
        <v>21</v>
      </c>
      <c r="B282" s="7" t="str">
        <f>"20211022"</f>
        <v>20211022</v>
      </c>
      <c r="C282" s="7" t="s">
        <v>20</v>
      </c>
      <c r="D282" s="8">
        <v>22.4</v>
      </c>
      <c r="E282" s="8">
        <v>61.5</v>
      </c>
      <c r="F282" s="8">
        <v>83.9</v>
      </c>
      <c r="G282" s="7" t="s">
        <v>10</v>
      </c>
    </row>
    <row r="283" s="3" customFormat="1" customHeight="1" spans="1:7">
      <c r="A283" s="7" t="s">
        <v>21</v>
      </c>
      <c r="B283" s="7" t="str">
        <f>"20211023"</f>
        <v>20211023</v>
      </c>
      <c r="C283" s="7" t="s">
        <v>20</v>
      </c>
      <c r="D283" s="8">
        <v>25.2</v>
      </c>
      <c r="E283" s="8">
        <v>65.7</v>
      </c>
      <c r="F283" s="8">
        <v>90.9</v>
      </c>
      <c r="G283" s="7" t="s">
        <v>10</v>
      </c>
    </row>
    <row r="284" s="3" customFormat="1" customHeight="1" spans="1:7">
      <c r="A284" s="7" t="s">
        <v>21</v>
      </c>
      <c r="B284" s="7" t="str">
        <f>"20211024"</f>
        <v>20211024</v>
      </c>
      <c r="C284" s="7" t="s">
        <v>20</v>
      </c>
      <c r="D284" s="8">
        <v>22.2</v>
      </c>
      <c r="E284" s="8">
        <v>71.6</v>
      </c>
      <c r="F284" s="8">
        <v>93.8</v>
      </c>
      <c r="G284" s="7" t="s">
        <v>10</v>
      </c>
    </row>
    <row r="285" s="3" customFormat="1" customHeight="1" spans="1:7">
      <c r="A285" s="7" t="s">
        <v>21</v>
      </c>
      <c r="B285" s="7" t="str">
        <f>"20211025"</f>
        <v>20211025</v>
      </c>
      <c r="C285" s="7" t="s">
        <v>20</v>
      </c>
      <c r="D285" s="8">
        <v>20.2</v>
      </c>
      <c r="E285" s="8">
        <v>68.8</v>
      </c>
      <c r="F285" s="8">
        <v>89</v>
      </c>
      <c r="G285" s="7" t="s">
        <v>10</v>
      </c>
    </row>
    <row r="286" s="3" customFormat="1" customHeight="1" spans="1:7">
      <c r="A286" s="7" t="s">
        <v>21</v>
      </c>
      <c r="B286" s="7" t="str">
        <f>"20211026"</f>
        <v>20211026</v>
      </c>
      <c r="C286" s="7" t="s">
        <v>20</v>
      </c>
      <c r="D286" s="8">
        <v>11.8</v>
      </c>
      <c r="E286" s="8">
        <v>18.4</v>
      </c>
      <c r="F286" s="8">
        <v>30.2</v>
      </c>
      <c r="G286" s="7" t="s">
        <v>10</v>
      </c>
    </row>
    <row r="287" s="3" customFormat="1" customHeight="1" spans="1:7">
      <c r="A287" s="7" t="s">
        <v>21</v>
      </c>
      <c r="B287" s="7" t="str">
        <f>"20211027"</f>
        <v>20211027</v>
      </c>
      <c r="C287" s="7" t="s">
        <v>20</v>
      </c>
      <c r="D287" s="8">
        <v>16.6</v>
      </c>
      <c r="E287" s="8">
        <v>55.8</v>
      </c>
      <c r="F287" s="8">
        <v>72.4</v>
      </c>
      <c r="G287" s="7" t="s">
        <v>10</v>
      </c>
    </row>
    <row r="288" s="3" customFormat="1" customHeight="1" spans="1:7">
      <c r="A288" s="7" t="s">
        <v>21</v>
      </c>
      <c r="B288" s="7" t="str">
        <f>"20211028"</f>
        <v>20211028</v>
      </c>
      <c r="C288" s="7" t="s">
        <v>20</v>
      </c>
      <c r="D288" s="8">
        <v>22.4</v>
      </c>
      <c r="E288" s="8">
        <v>72.6</v>
      </c>
      <c r="F288" s="8">
        <v>95</v>
      </c>
      <c r="G288" s="7" t="s">
        <v>10</v>
      </c>
    </row>
    <row r="289" s="3" customFormat="1" customHeight="1" spans="1:7">
      <c r="A289" s="7" t="s">
        <v>21</v>
      </c>
      <c r="B289" s="7" t="str">
        <f>"20211029"</f>
        <v>20211029</v>
      </c>
      <c r="C289" s="7" t="s">
        <v>20</v>
      </c>
      <c r="D289" s="8">
        <v>18.8</v>
      </c>
      <c r="E289" s="8">
        <v>72.1</v>
      </c>
      <c r="F289" s="8">
        <v>90.9</v>
      </c>
      <c r="G289" s="7" t="s">
        <v>10</v>
      </c>
    </row>
    <row r="290" s="3" customFormat="1" customHeight="1" spans="1:7">
      <c r="A290" s="7" t="s">
        <v>21</v>
      </c>
      <c r="B290" s="7" t="str">
        <f>"20211030"</f>
        <v>20211030</v>
      </c>
      <c r="C290" s="7" t="s">
        <v>20</v>
      </c>
      <c r="D290" s="8">
        <v>19.6</v>
      </c>
      <c r="E290" s="8">
        <v>48.9</v>
      </c>
      <c r="F290" s="8">
        <v>68.5</v>
      </c>
      <c r="G290" s="7" t="s">
        <v>10</v>
      </c>
    </row>
    <row r="291" s="3" customFormat="1" customHeight="1" spans="1:7">
      <c r="A291" s="7" t="s">
        <v>21</v>
      </c>
      <c r="B291" s="7" t="str">
        <f>"20211101"</f>
        <v>20211101</v>
      </c>
      <c r="C291" s="7" t="s">
        <v>20</v>
      </c>
      <c r="D291" s="8">
        <v>28.8</v>
      </c>
      <c r="E291" s="8">
        <v>66.8</v>
      </c>
      <c r="F291" s="8">
        <v>95.6</v>
      </c>
      <c r="G291" s="7" t="s">
        <v>10</v>
      </c>
    </row>
    <row r="292" s="3" customFormat="1" customHeight="1" spans="1:7">
      <c r="A292" s="7" t="s">
        <v>21</v>
      </c>
      <c r="B292" s="7" t="str">
        <f>"20211102"</f>
        <v>20211102</v>
      </c>
      <c r="C292" s="7" t="s">
        <v>20</v>
      </c>
      <c r="D292" s="8">
        <v>21</v>
      </c>
      <c r="E292" s="8">
        <v>56</v>
      </c>
      <c r="F292" s="8">
        <v>77</v>
      </c>
      <c r="G292" s="7" t="s">
        <v>10</v>
      </c>
    </row>
    <row r="293" s="3" customFormat="1" customHeight="1" spans="1:7">
      <c r="A293" s="7" t="s">
        <v>21</v>
      </c>
      <c r="B293" s="7" t="str">
        <f>"20211103"</f>
        <v>20211103</v>
      </c>
      <c r="C293" s="7" t="s">
        <v>20</v>
      </c>
      <c r="D293" s="8">
        <v>24</v>
      </c>
      <c r="E293" s="8">
        <v>63.7</v>
      </c>
      <c r="F293" s="8">
        <v>87.7</v>
      </c>
      <c r="G293" s="7" t="s">
        <v>10</v>
      </c>
    </row>
    <row r="294" s="3" customFormat="1" customHeight="1" spans="1:7">
      <c r="A294" s="7" t="s">
        <v>21</v>
      </c>
      <c r="B294" s="7" t="str">
        <f>"20211104"</f>
        <v>20211104</v>
      </c>
      <c r="C294" s="7" t="s">
        <v>20</v>
      </c>
      <c r="D294" s="8">
        <v>0</v>
      </c>
      <c r="E294" s="8">
        <v>0</v>
      </c>
      <c r="F294" s="8">
        <v>0</v>
      </c>
      <c r="G294" s="7" t="s">
        <v>11</v>
      </c>
    </row>
    <row r="295" s="3" customFormat="1" customHeight="1" spans="1:7">
      <c r="A295" s="7" t="s">
        <v>21</v>
      </c>
      <c r="B295" s="7" t="str">
        <f>"20211105"</f>
        <v>20211105</v>
      </c>
      <c r="C295" s="7" t="s">
        <v>20</v>
      </c>
      <c r="D295" s="8">
        <v>20.4</v>
      </c>
      <c r="E295" s="8">
        <v>65.9</v>
      </c>
      <c r="F295" s="8">
        <v>86.3</v>
      </c>
      <c r="G295" s="7" t="s">
        <v>10</v>
      </c>
    </row>
    <row r="296" s="3" customFormat="1" customHeight="1" spans="1:7">
      <c r="A296" s="7" t="s">
        <v>21</v>
      </c>
      <c r="B296" s="7" t="str">
        <f>"20211106"</f>
        <v>20211106</v>
      </c>
      <c r="C296" s="7" t="s">
        <v>20</v>
      </c>
      <c r="D296" s="8">
        <v>19.6</v>
      </c>
      <c r="E296" s="8">
        <v>51.5</v>
      </c>
      <c r="F296" s="8">
        <v>71.1</v>
      </c>
      <c r="G296" s="7" t="s">
        <v>10</v>
      </c>
    </row>
    <row r="297" s="3" customFormat="1" customHeight="1" spans="1:7">
      <c r="A297" s="7" t="s">
        <v>21</v>
      </c>
      <c r="B297" s="7" t="str">
        <f>"20211107"</f>
        <v>20211107</v>
      </c>
      <c r="C297" s="7" t="s">
        <v>20</v>
      </c>
      <c r="D297" s="8">
        <v>21.6</v>
      </c>
      <c r="E297" s="8">
        <v>55.3</v>
      </c>
      <c r="F297" s="8">
        <v>76.9</v>
      </c>
      <c r="G297" s="7" t="s">
        <v>10</v>
      </c>
    </row>
    <row r="298" s="3" customFormat="1" customHeight="1" spans="1:7">
      <c r="A298" s="7" t="s">
        <v>21</v>
      </c>
      <c r="B298" s="7" t="str">
        <f>"20211108"</f>
        <v>20211108</v>
      </c>
      <c r="C298" s="7" t="s">
        <v>20</v>
      </c>
      <c r="D298" s="8">
        <v>19.6</v>
      </c>
      <c r="E298" s="8">
        <v>61</v>
      </c>
      <c r="F298" s="8">
        <v>80.6</v>
      </c>
      <c r="G298" s="7" t="s">
        <v>10</v>
      </c>
    </row>
    <row r="299" s="3" customFormat="1" customHeight="1" spans="1:7">
      <c r="A299" s="7" t="s">
        <v>21</v>
      </c>
      <c r="B299" s="7" t="str">
        <f>"20211109"</f>
        <v>20211109</v>
      </c>
      <c r="C299" s="7" t="s">
        <v>20</v>
      </c>
      <c r="D299" s="8">
        <v>22.6</v>
      </c>
      <c r="E299" s="8">
        <v>54.2</v>
      </c>
      <c r="F299" s="8">
        <v>76.8</v>
      </c>
      <c r="G299" s="7" t="s">
        <v>10</v>
      </c>
    </row>
    <row r="300" s="3" customFormat="1" customHeight="1" spans="1:7">
      <c r="A300" s="7" t="s">
        <v>21</v>
      </c>
      <c r="B300" s="7" t="str">
        <f>"20211110"</f>
        <v>20211110</v>
      </c>
      <c r="C300" s="7" t="s">
        <v>20</v>
      </c>
      <c r="D300" s="8">
        <v>24.4</v>
      </c>
      <c r="E300" s="8">
        <v>62.8</v>
      </c>
      <c r="F300" s="8">
        <v>87.2</v>
      </c>
      <c r="G300" s="7" t="s">
        <v>10</v>
      </c>
    </row>
    <row r="301" s="3" customFormat="1" customHeight="1" spans="1:7">
      <c r="A301" s="7" t="s">
        <v>21</v>
      </c>
      <c r="B301" s="7" t="str">
        <f>"20211111"</f>
        <v>20211111</v>
      </c>
      <c r="C301" s="7" t="s">
        <v>20</v>
      </c>
      <c r="D301" s="8">
        <v>21.6</v>
      </c>
      <c r="E301" s="8">
        <v>70.5</v>
      </c>
      <c r="F301" s="8">
        <v>92.1</v>
      </c>
      <c r="G301" s="7" t="s">
        <v>10</v>
      </c>
    </row>
    <row r="302" s="3" customFormat="1" customHeight="1" spans="1:7">
      <c r="A302" s="7" t="s">
        <v>21</v>
      </c>
      <c r="B302" s="7" t="str">
        <f>"20211112"</f>
        <v>20211112</v>
      </c>
      <c r="C302" s="7" t="s">
        <v>20</v>
      </c>
      <c r="D302" s="8">
        <v>20.2</v>
      </c>
      <c r="E302" s="8">
        <v>72.5</v>
      </c>
      <c r="F302" s="8">
        <v>92.7</v>
      </c>
      <c r="G302" s="7" t="s">
        <v>10</v>
      </c>
    </row>
    <row r="303" s="3" customFormat="1" customHeight="1" spans="1:7">
      <c r="A303" s="7" t="s">
        <v>21</v>
      </c>
      <c r="B303" s="7" t="str">
        <f>"20211113"</f>
        <v>20211113</v>
      </c>
      <c r="C303" s="7" t="s">
        <v>20</v>
      </c>
      <c r="D303" s="8">
        <v>0</v>
      </c>
      <c r="E303" s="8">
        <v>0</v>
      </c>
      <c r="F303" s="8">
        <v>0</v>
      </c>
      <c r="G303" s="7" t="s">
        <v>11</v>
      </c>
    </row>
    <row r="304" s="3" customFormat="1" customHeight="1" spans="1:7">
      <c r="A304" s="7" t="s">
        <v>21</v>
      </c>
      <c r="B304" s="7" t="str">
        <f>"20211114"</f>
        <v>20211114</v>
      </c>
      <c r="C304" s="7" t="s">
        <v>20</v>
      </c>
      <c r="D304" s="8">
        <v>21.8</v>
      </c>
      <c r="E304" s="8">
        <v>67.5</v>
      </c>
      <c r="F304" s="8">
        <v>89.3</v>
      </c>
      <c r="G304" s="7" t="s">
        <v>10</v>
      </c>
    </row>
    <row r="305" s="3" customFormat="1" customHeight="1" spans="1:7">
      <c r="A305" s="7" t="s">
        <v>21</v>
      </c>
      <c r="B305" s="7" t="str">
        <f>"20211115"</f>
        <v>20211115</v>
      </c>
      <c r="C305" s="7" t="s">
        <v>20</v>
      </c>
      <c r="D305" s="8">
        <v>0</v>
      </c>
      <c r="E305" s="8">
        <v>0</v>
      </c>
      <c r="F305" s="8">
        <v>0</v>
      </c>
      <c r="G305" s="7" t="s">
        <v>11</v>
      </c>
    </row>
    <row r="306" s="3" customFormat="1" customHeight="1" spans="1:7">
      <c r="A306" s="7" t="s">
        <v>21</v>
      </c>
      <c r="B306" s="7" t="str">
        <f>"20211116"</f>
        <v>20211116</v>
      </c>
      <c r="C306" s="7" t="s">
        <v>20</v>
      </c>
      <c r="D306" s="8">
        <v>23.8</v>
      </c>
      <c r="E306" s="8">
        <v>66.9</v>
      </c>
      <c r="F306" s="8">
        <v>90.7</v>
      </c>
      <c r="G306" s="7" t="s">
        <v>10</v>
      </c>
    </row>
    <row r="307" s="3" customFormat="1" customHeight="1" spans="1:7">
      <c r="A307" s="7" t="s">
        <v>21</v>
      </c>
      <c r="B307" s="7" t="str">
        <f>"20211117"</f>
        <v>20211117</v>
      </c>
      <c r="C307" s="7" t="s">
        <v>20</v>
      </c>
      <c r="D307" s="8">
        <v>0</v>
      </c>
      <c r="E307" s="8">
        <v>0</v>
      </c>
      <c r="F307" s="8">
        <v>0</v>
      </c>
      <c r="G307" s="7" t="s">
        <v>11</v>
      </c>
    </row>
    <row r="308" s="3" customFormat="1" customHeight="1" spans="1:7">
      <c r="A308" s="7" t="s">
        <v>21</v>
      </c>
      <c r="B308" s="7" t="str">
        <f>"20211118"</f>
        <v>20211118</v>
      </c>
      <c r="C308" s="7" t="s">
        <v>20</v>
      </c>
      <c r="D308" s="8">
        <v>0</v>
      </c>
      <c r="E308" s="8">
        <v>0</v>
      </c>
      <c r="F308" s="8">
        <v>0</v>
      </c>
      <c r="G308" s="7" t="s">
        <v>11</v>
      </c>
    </row>
    <row r="309" s="3" customFormat="1" customHeight="1" spans="1:7">
      <c r="A309" s="7" t="s">
        <v>21</v>
      </c>
      <c r="B309" s="7" t="str">
        <f>"20211119"</f>
        <v>20211119</v>
      </c>
      <c r="C309" s="7" t="s">
        <v>20</v>
      </c>
      <c r="D309" s="8">
        <v>0</v>
      </c>
      <c r="E309" s="8">
        <v>0</v>
      </c>
      <c r="F309" s="8">
        <v>0</v>
      </c>
      <c r="G309" s="7" t="s">
        <v>11</v>
      </c>
    </row>
    <row r="310" s="3" customFormat="1" customHeight="1" spans="1:7">
      <c r="A310" s="7" t="s">
        <v>21</v>
      </c>
      <c r="B310" s="7" t="str">
        <f>"20211120"</f>
        <v>20211120</v>
      </c>
      <c r="C310" s="7" t="s">
        <v>20</v>
      </c>
      <c r="D310" s="8">
        <v>20.2</v>
      </c>
      <c r="E310" s="8">
        <v>64.4</v>
      </c>
      <c r="F310" s="8">
        <v>84.6</v>
      </c>
      <c r="G310" s="7" t="s">
        <v>10</v>
      </c>
    </row>
    <row r="311" s="3" customFormat="1" customHeight="1" spans="1:7">
      <c r="A311" s="7" t="s">
        <v>21</v>
      </c>
      <c r="B311" s="7" t="str">
        <f>"20211121"</f>
        <v>20211121</v>
      </c>
      <c r="C311" s="7" t="s">
        <v>20</v>
      </c>
      <c r="D311" s="8">
        <v>26.6</v>
      </c>
      <c r="E311" s="8">
        <v>63.8</v>
      </c>
      <c r="F311" s="8">
        <v>90.4</v>
      </c>
      <c r="G311" s="7" t="s">
        <v>10</v>
      </c>
    </row>
    <row r="312" s="3" customFormat="1" customHeight="1" spans="1:7">
      <c r="A312" s="7" t="s">
        <v>21</v>
      </c>
      <c r="B312" s="7" t="str">
        <f>"20211122"</f>
        <v>20211122</v>
      </c>
      <c r="C312" s="7" t="s">
        <v>20</v>
      </c>
      <c r="D312" s="8">
        <v>0</v>
      </c>
      <c r="E312" s="8">
        <v>0</v>
      </c>
      <c r="F312" s="8">
        <v>0</v>
      </c>
      <c r="G312" s="7" t="s">
        <v>11</v>
      </c>
    </row>
    <row r="313" s="3" customFormat="1" customHeight="1" spans="1:7">
      <c r="A313" s="7" t="s">
        <v>21</v>
      </c>
      <c r="B313" s="7" t="str">
        <f>"20211123"</f>
        <v>20211123</v>
      </c>
      <c r="C313" s="7" t="s">
        <v>20</v>
      </c>
      <c r="D313" s="8">
        <v>28.8</v>
      </c>
      <c r="E313" s="8">
        <v>72.2</v>
      </c>
      <c r="F313" s="8">
        <v>101</v>
      </c>
      <c r="G313" s="7" t="s">
        <v>10</v>
      </c>
    </row>
    <row r="314" s="3" customFormat="1" customHeight="1" spans="1:7">
      <c r="A314" s="7" t="s">
        <v>21</v>
      </c>
      <c r="B314" s="7" t="str">
        <f>"20211124"</f>
        <v>20211124</v>
      </c>
      <c r="C314" s="7" t="s">
        <v>20</v>
      </c>
      <c r="D314" s="8">
        <v>23.2</v>
      </c>
      <c r="E314" s="8">
        <v>62.2</v>
      </c>
      <c r="F314" s="8">
        <v>85.4</v>
      </c>
      <c r="G314" s="7" t="s">
        <v>10</v>
      </c>
    </row>
    <row r="315" s="3" customFormat="1" customHeight="1" spans="1:7">
      <c r="A315" s="7" t="s">
        <v>21</v>
      </c>
      <c r="B315" s="7" t="str">
        <f>"20211125"</f>
        <v>20211125</v>
      </c>
      <c r="C315" s="7" t="s">
        <v>20</v>
      </c>
      <c r="D315" s="8">
        <v>0</v>
      </c>
      <c r="E315" s="8">
        <v>0</v>
      </c>
      <c r="F315" s="8">
        <v>0</v>
      </c>
      <c r="G315" s="7" t="s">
        <v>11</v>
      </c>
    </row>
    <row r="316" s="3" customFormat="1" customHeight="1" spans="1:7">
      <c r="A316" s="7" t="s">
        <v>21</v>
      </c>
      <c r="B316" s="7" t="str">
        <f>"20211126"</f>
        <v>20211126</v>
      </c>
      <c r="C316" s="7" t="s">
        <v>20</v>
      </c>
      <c r="D316" s="8">
        <v>20.8</v>
      </c>
      <c r="E316" s="8">
        <v>75.1</v>
      </c>
      <c r="F316" s="8">
        <v>95.9</v>
      </c>
      <c r="G316" s="7" t="s">
        <v>10</v>
      </c>
    </row>
    <row r="317" s="3" customFormat="1" customHeight="1" spans="1:7">
      <c r="A317" s="7" t="s">
        <v>21</v>
      </c>
      <c r="B317" s="7" t="str">
        <f>"20211127"</f>
        <v>20211127</v>
      </c>
      <c r="C317" s="7" t="s">
        <v>20</v>
      </c>
      <c r="D317" s="8">
        <v>24.6</v>
      </c>
      <c r="E317" s="8">
        <v>66.5</v>
      </c>
      <c r="F317" s="8">
        <v>91.1</v>
      </c>
      <c r="G317" s="7" t="s">
        <v>10</v>
      </c>
    </row>
    <row r="318" s="3" customFormat="1" customHeight="1" spans="1:7">
      <c r="A318" s="7" t="s">
        <v>21</v>
      </c>
      <c r="B318" s="7" t="str">
        <f>"20211128"</f>
        <v>20211128</v>
      </c>
      <c r="C318" s="7" t="s">
        <v>20</v>
      </c>
      <c r="D318" s="8">
        <v>0</v>
      </c>
      <c r="E318" s="8">
        <v>0</v>
      </c>
      <c r="F318" s="8">
        <v>0</v>
      </c>
      <c r="G318" s="7" t="s">
        <v>11</v>
      </c>
    </row>
    <row r="319" s="3" customFormat="1" customHeight="1" spans="1:7">
      <c r="A319" s="7" t="s">
        <v>21</v>
      </c>
      <c r="B319" s="7" t="str">
        <f>"20211129"</f>
        <v>20211129</v>
      </c>
      <c r="C319" s="7" t="s">
        <v>20</v>
      </c>
      <c r="D319" s="8">
        <v>24</v>
      </c>
      <c r="E319" s="8">
        <v>71.8</v>
      </c>
      <c r="F319" s="8">
        <v>95.8</v>
      </c>
      <c r="G319" s="7" t="s">
        <v>10</v>
      </c>
    </row>
    <row r="320" s="3" customFormat="1" customHeight="1" spans="1:7">
      <c r="A320" s="7" t="s">
        <v>21</v>
      </c>
      <c r="B320" s="7" t="str">
        <f>"20211130"</f>
        <v>20211130</v>
      </c>
      <c r="C320" s="7" t="s">
        <v>20</v>
      </c>
      <c r="D320" s="8">
        <v>22.4</v>
      </c>
      <c r="E320" s="8">
        <v>65.2</v>
      </c>
      <c r="F320" s="8">
        <v>87.6</v>
      </c>
      <c r="G320" s="7" t="s">
        <v>10</v>
      </c>
    </row>
    <row r="321" s="3" customFormat="1" customHeight="1" spans="1:7">
      <c r="A321" s="7" t="s">
        <v>21</v>
      </c>
      <c r="B321" s="7" t="str">
        <f>"20211201"</f>
        <v>20211201</v>
      </c>
      <c r="C321" s="7" t="s">
        <v>20</v>
      </c>
      <c r="D321" s="8">
        <v>26</v>
      </c>
      <c r="E321" s="8">
        <v>67.3</v>
      </c>
      <c r="F321" s="8">
        <v>93.3</v>
      </c>
      <c r="G321" s="7" t="s">
        <v>10</v>
      </c>
    </row>
    <row r="322" s="3" customFormat="1" customHeight="1" spans="1:7">
      <c r="A322" s="7" t="s">
        <v>21</v>
      </c>
      <c r="B322" s="7" t="str">
        <f>"20211202"</f>
        <v>20211202</v>
      </c>
      <c r="C322" s="7" t="s">
        <v>20</v>
      </c>
      <c r="D322" s="8">
        <v>25.8</v>
      </c>
      <c r="E322" s="8">
        <v>63.9</v>
      </c>
      <c r="F322" s="8">
        <v>89.7</v>
      </c>
      <c r="G322" s="7" t="s">
        <v>10</v>
      </c>
    </row>
    <row r="323" s="3" customFormat="1" customHeight="1" spans="1:7">
      <c r="A323" s="7" t="s">
        <v>21</v>
      </c>
      <c r="B323" s="7" t="str">
        <f>"20211203"</f>
        <v>20211203</v>
      </c>
      <c r="C323" s="7" t="s">
        <v>20</v>
      </c>
      <c r="D323" s="8">
        <v>0</v>
      </c>
      <c r="E323" s="8">
        <v>0</v>
      </c>
      <c r="F323" s="8">
        <v>0</v>
      </c>
      <c r="G323" s="7" t="s">
        <v>11</v>
      </c>
    </row>
    <row r="324" s="3" customFormat="1" customHeight="1" spans="1:7">
      <c r="A324" s="7" t="s">
        <v>21</v>
      </c>
      <c r="B324" s="7" t="str">
        <f>"20211204"</f>
        <v>20211204</v>
      </c>
      <c r="C324" s="7" t="s">
        <v>20</v>
      </c>
      <c r="D324" s="8">
        <v>19.8</v>
      </c>
      <c r="E324" s="8">
        <v>46.4</v>
      </c>
      <c r="F324" s="8">
        <v>66.2</v>
      </c>
      <c r="G324" s="7" t="s">
        <v>10</v>
      </c>
    </row>
    <row r="325" s="3" customFormat="1" customHeight="1" spans="1:7">
      <c r="A325" s="7" t="s">
        <v>21</v>
      </c>
      <c r="B325" s="7" t="str">
        <f>"20211205"</f>
        <v>20211205</v>
      </c>
      <c r="C325" s="7" t="s">
        <v>20</v>
      </c>
      <c r="D325" s="8">
        <v>26</v>
      </c>
      <c r="E325" s="8">
        <v>71.3</v>
      </c>
      <c r="F325" s="8">
        <v>97.3</v>
      </c>
      <c r="G325" s="7" t="s">
        <v>10</v>
      </c>
    </row>
    <row r="326" s="3" customFormat="1" customHeight="1" spans="1:7">
      <c r="A326" s="7" t="s">
        <v>21</v>
      </c>
      <c r="B326" s="7" t="str">
        <f>"20211206"</f>
        <v>20211206</v>
      </c>
      <c r="C326" s="7" t="s">
        <v>20</v>
      </c>
      <c r="D326" s="8">
        <v>23.6</v>
      </c>
      <c r="E326" s="8">
        <v>70.1</v>
      </c>
      <c r="F326" s="8">
        <v>93.7</v>
      </c>
      <c r="G326" s="7" t="s">
        <v>10</v>
      </c>
    </row>
    <row r="327" s="3" customFormat="1" customHeight="1" spans="1:7">
      <c r="A327" s="7" t="s">
        <v>21</v>
      </c>
      <c r="B327" s="7" t="str">
        <f>"20211207"</f>
        <v>20211207</v>
      </c>
      <c r="C327" s="7" t="s">
        <v>20</v>
      </c>
      <c r="D327" s="8">
        <v>17.4</v>
      </c>
      <c r="E327" s="8">
        <v>52.7</v>
      </c>
      <c r="F327" s="8">
        <v>70.1</v>
      </c>
      <c r="G327" s="7" t="s">
        <v>10</v>
      </c>
    </row>
    <row r="328" s="3" customFormat="1" customHeight="1" spans="1:7">
      <c r="A328" s="7" t="s">
        <v>21</v>
      </c>
      <c r="B328" s="7" t="str">
        <f>"20211208"</f>
        <v>20211208</v>
      </c>
      <c r="C328" s="7" t="s">
        <v>20</v>
      </c>
      <c r="D328" s="8">
        <v>17.4</v>
      </c>
      <c r="E328" s="8">
        <v>54.5</v>
      </c>
      <c r="F328" s="8">
        <v>71.9</v>
      </c>
      <c r="G328" s="7" t="s">
        <v>10</v>
      </c>
    </row>
    <row r="329" s="3" customFormat="1" customHeight="1" spans="1:7">
      <c r="A329" s="7" t="s">
        <v>21</v>
      </c>
      <c r="B329" s="7" t="str">
        <f>"20211209"</f>
        <v>20211209</v>
      </c>
      <c r="C329" s="7" t="s">
        <v>20</v>
      </c>
      <c r="D329" s="8">
        <v>20.4</v>
      </c>
      <c r="E329" s="8">
        <v>53.1</v>
      </c>
      <c r="F329" s="8">
        <v>73.5</v>
      </c>
      <c r="G329" s="7" t="s">
        <v>10</v>
      </c>
    </row>
    <row r="330" s="3" customFormat="1" customHeight="1" spans="1:7">
      <c r="A330" s="7" t="s">
        <v>21</v>
      </c>
      <c r="B330" s="7" t="str">
        <f>"20211210"</f>
        <v>20211210</v>
      </c>
      <c r="C330" s="7" t="s">
        <v>20</v>
      </c>
      <c r="D330" s="8">
        <v>21.6</v>
      </c>
      <c r="E330" s="8">
        <v>71.6</v>
      </c>
      <c r="F330" s="8">
        <v>93.2</v>
      </c>
      <c r="G330" s="7" t="s">
        <v>10</v>
      </c>
    </row>
    <row r="331" s="3" customFormat="1" customHeight="1" spans="1:7">
      <c r="A331" s="7" t="s">
        <v>21</v>
      </c>
      <c r="B331" s="7" t="str">
        <f>"20211211"</f>
        <v>20211211</v>
      </c>
      <c r="C331" s="7" t="s">
        <v>20</v>
      </c>
      <c r="D331" s="8">
        <v>23.2</v>
      </c>
      <c r="E331" s="8">
        <v>71.3</v>
      </c>
      <c r="F331" s="8">
        <v>94.5</v>
      </c>
      <c r="G331" s="7" t="s">
        <v>10</v>
      </c>
    </row>
    <row r="332" s="3" customFormat="1" customHeight="1" spans="1:7">
      <c r="A332" s="7" t="s">
        <v>21</v>
      </c>
      <c r="B332" s="7" t="str">
        <f>"20211212"</f>
        <v>20211212</v>
      </c>
      <c r="C332" s="7" t="s">
        <v>20</v>
      </c>
      <c r="D332" s="8">
        <v>25.4</v>
      </c>
      <c r="E332" s="8">
        <v>69.8</v>
      </c>
      <c r="F332" s="8">
        <v>95.2</v>
      </c>
      <c r="G332" s="7" t="s">
        <v>10</v>
      </c>
    </row>
    <row r="333" s="3" customFormat="1" customHeight="1" spans="1:7">
      <c r="A333" s="7" t="s">
        <v>21</v>
      </c>
      <c r="B333" s="7" t="str">
        <f>"20211213"</f>
        <v>20211213</v>
      </c>
      <c r="C333" s="7" t="s">
        <v>20</v>
      </c>
      <c r="D333" s="8">
        <v>21.6</v>
      </c>
      <c r="E333" s="8">
        <v>66.2</v>
      </c>
      <c r="F333" s="8">
        <v>87.8</v>
      </c>
      <c r="G333" s="7" t="s">
        <v>10</v>
      </c>
    </row>
    <row r="334" s="3" customFormat="1" customHeight="1" spans="1:7">
      <c r="A334" s="7" t="s">
        <v>21</v>
      </c>
      <c r="B334" s="7" t="str">
        <f>"20211214"</f>
        <v>20211214</v>
      </c>
      <c r="C334" s="7" t="s">
        <v>20</v>
      </c>
      <c r="D334" s="8">
        <v>18.8</v>
      </c>
      <c r="E334" s="8">
        <v>74.8</v>
      </c>
      <c r="F334" s="8">
        <v>93.6</v>
      </c>
      <c r="G334" s="7" t="s">
        <v>10</v>
      </c>
    </row>
    <row r="335" s="3" customFormat="1" customHeight="1" spans="1:7">
      <c r="A335" s="7" t="s">
        <v>21</v>
      </c>
      <c r="B335" s="7" t="str">
        <f>"20211215"</f>
        <v>20211215</v>
      </c>
      <c r="C335" s="7" t="s">
        <v>20</v>
      </c>
      <c r="D335" s="8">
        <v>0</v>
      </c>
      <c r="E335" s="8">
        <v>0</v>
      </c>
      <c r="F335" s="8">
        <v>0</v>
      </c>
      <c r="G335" s="7" t="s">
        <v>11</v>
      </c>
    </row>
    <row r="336" s="3" customFormat="1" customHeight="1" spans="1:7">
      <c r="A336" s="7" t="s">
        <v>21</v>
      </c>
      <c r="B336" s="7" t="str">
        <f>"20211216"</f>
        <v>20211216</v>
      </c>
      <c r="C336" s="7" t="s">
        <v>20</v>
      </c>
      <c r="D336" s="8">
        <v>0</v>
      </c>
      <c r="E336" s="8">
        <v>0</v>
      </c>
      <c r="F336" s="8">
        <v>0</v>
      </c>
      <c r="G336" s="7" t="s">
        <v>11</v>
      </c>
    </row>
    <row r="337" s="3" customFormat="1" customHeight="1" spans="1:7">
      <c r="A337" s="7" t="s">
        <v>21</v>
      </c>
      <c r="B337" s="7" t="str">
        <f>"20211217"</f>
        <v>20211217</v>
      </c>
      <c r="C337" s="7" t="s">
        <v>20</v>
      </c>
      <c r="D337" s="8">
        <v>20.8</v>
      </c>
      <c r="E337" s="8">
        <v>60.3</v>
      </c>
      <c r="F337" s="8">
        <v>81.1</v>
      </c>
      <c r="G337" s="7" t="s">
        <v>10</v>
      </c>
    </row>
    <row r="338" s="3" customFormat="1" customHeight="1" spans="1:7">
      <c r="A338" s="7" t="s">
        <v>21</v>
      </c>
      <c r="B338" s="7" t="str">
        <f>"20211218"</f>
        <v>20211218</v>
      </c>
      <c r="C338" s="7" t="s">
        <v>20</v>
      </c>
      <c r="D338" s="8">
        <v>22.6</v>
      </c>
      <c r="E338" s="8">
        <v>57.6</v>
      </c>
      <c r="F338" s="8">
        <v>80.2</v>
      </c>
      <c r="G338" s="7" t="s">
        <v>10</v>
      </c>
    </row>
    <row r="339" s="3" customFormat="1" customHeight="1" spans="1:7">
      <c r="A339" s="7" t="s">
        <v>21</v>
      </c>
      <c r="B339" s="7" t="str">
        <f>"20211219"</f>
        <v>20211219</v>
      </c>
      <c r="C339" s="7" t="s">
        <v>20</v>
      </c>
      <c r="D339" s="8">
        <v>25.8</v>
      </c>
      <c r="E339" s="8">
        <v>74.6</v>
      </c>
      <c r="F339" s="8">
        <v>100.4</v>
      </c>
      <c r="G339" s="7" t="s">
        <v>10</v>
      </c>
    </row>
    <row r="340" s="3" customFormat="1" customHeight="1" spans="1:7">
      <c r="A340" s="7" t="s">
        <v>21</v>
      </c>
      <c r="B340" s="7" t="str">
        <f>"20211220"</f>
        <v>20211220</v>
      </c>
      <c r="C340" s="7" t="s">
        <v>20</v>
      </c>
      <c r="D340" s="8">
        <v>21</v>
      </c>
      <c r="E340" s="8">
        <v>62.7</v>
      </c>
      <c r="F340" s="8">
        <v>83.7</v>
      </c>
      <c r="G340" s="7" t="s">
        <v>10</v>
      </c>
    </row>
    <row r="341" s="3" customFormat="1" customHeight="1" spans="1:7">
      <c r="A341" s="7" t="s">
        <v>21</v>
      </c>
      <c r="B341" s="7" t="str">
        <f>"20211221"</f>
        <v>20211221</v>
      </c>
      <c r="C341" s="7" t="s">
        <v>20</v>
      </c>
      <c r="D341" s="8">
        <v>20.8</v>
      </c>
      <c r="E341" s="8">
        <v>73.1</v>
      </c>
      <c r="F341" s="8">
        <v>93.9</v>
      </c>
      <c r="G341" s="7" t="s">
        <v>10</v>
      </c>
    </row>
    <row r="342" s="3" customFormat="1" customHeight="1" spans="1:7">
      <c r="A342" s="7" t="s">
        <v>21</v>
      </c>
      <c r="B342" s="7" t="str">
        <f>"20211222"</f>
        <v>20211222</v>
      </c>
      <c r="C342" s="7" t="s">
        <v>20</v>
      </c>
      <c r="D342" s="8">
        <v>19.8</v>
      </c>
      <c r="E342" s="8">
        <v>64.5</v>
      </c>
      <c r="F342" s="8">
        <v>84.3</v>
      </c>
      <c r="G342" s="7" t="s">
        <v>10</v>
      </c>
    </row>
    <row r="343" s="3" customFormat="1" customHeight="1" spans="1:7">
      <c r="A343" s="7" t="s">
        <v>21</v>
      </c>
      <c r="B343" s="7" t="str">
        <f>"20211223"</f>
        <v>20211223</v>
      </c>
      <c r="C343" s="7" t="s">
        <v>20</v>
      </c>
      <c r="D343" s="8">
        <v>27.4</v>
      </c>
      <c r="E343" s="8">
        <v>61.7</v>
      </c>
      <c r="F343" s="8">
        <v>89.1</v>
      </c>
      <c r="G343" s="7" t="s">
        <v>10</v>
      </c>
    </row>
    <row r="344" s="3" customFormat="1" customHeight="1" spans="1:7">
      <c r="A344" s="7" t="s">
        <v>21</v>
      </c>
      <c r="B344" s="7" t="str">
        <f>"20211224"</f>
        <v>20211224</v>
      </c>
      <c r="C344" s="7" t="s">
        <v>20</v>
      </c>
      <c r="D344" s="8">
        <v>20.2</v>
      </c>
      <c r="E344" s="8">
        <v>58.6</v>
      </c>
      <c r="F344" s="8">
        <v>78.8</v>
      </c>
      <c r="G344" s="7" t="s">
        <v>10</v>
      </c>
    </row>
    <row r="345" s="3" customFormat="1" customHeight="1" spans="1:7">
      <c r="A345" s="7" t="s">
        <v>21</v>
      </c>
      <c r="B345" s="7" t="str">
        <f>"20211225"</f>
        <v>20211225</v>
      </c>
      <c r="C345" s="7" t="s">
        <v>20</v>
      </c>
      <c r="D345" s="8">
        <v>0</v>
      </c>
      <c r="E345" s="8">
        <v>0</v>
      </c>
      <c r="F345" s="8">
        <v>0</v>
      </c>
      <c r="G345" s="7" t="s">
        <v>11</v>
      </c>
    </row>
    <row r="346" s="3" customFormat="1" customHeight="1" spans="1:7">
      <c r="A346" s="7" t="s">
        <v>21</v>
      </c>
      <c r="B346" s="7" t="str">
        <f>"20211226"</f>
        <v>20211226</v>
      </c>
      <c r="C346" s="7" t="s">
        <v>20</v>
      </c>
      <c r="D346" s="8">
        <v>23.2</v>
      </c>
      <c r="E346" s="8">
        <v>65.8</v>
      </c>
      <c r="F346" s="8">
        <v>89</v>
      </c>
      <c r="G346" s="7" t="s">
        <v>10</v>
      </c>
    </row>
    <row r="347" s="3" customFormat="1" customHeight="1" spans="1:7">
      <c r="A347" s="7" t="s">
        <v>21</v>
      </c>
      <c r="B347" s="7" t="str">
        <f>"20211227"</f>
        <v>20211227</v>
      </c>
      <c r="C347" s="7" t="s">
        <v>20</v>
      </c>
      <c r="D347" s="8">
        <v>23.8</v>
      </c>
      <c r="E347" s="8">
        <v>71.4</v>
      </c>
      <c r="F347" s="8">
        <v>95.2</v>
      </c>
      <c r="G347" s="7" t="s">
        <v>10</v>
      </c>
    </row>
    <row r="348" s="3" customFormat="1" customHeight="1" spans="1:7">
      <c r="A348" s="7" t="s">
        <v>21</v>
      </c>
      <c r="B348" s="7" t="str">
        <f>"20211228"</f>
        <v>20211228</v>
      </c>
      <c r="C348" s="7" t="s">
        <v>20</v>
      </c>
      <c r="D348" s="8">
        <v>21.6</v>
      </c>
      <c r="E348" s="8">
        <v>68.2</v>
      </c>
      <c r="F348" s="8">
        <v>89.8</v>
      </c>
      <c r="G348" s="7" t="s">
        <v>10</v>
      </c>
    </row>
    <row r="349" s="3" customFormat="1" customHeight="1" spans="1:7">
      <c r="A349" s="7" t="s">
        <v>21</v>
      </c>
      <c r="B349" s="7" t="str">
        <f>"20211229"</f>
        <v>20211229</v>
      </c>
      <c r="C349" s="7" t="s">
        <v>20</v>
      </c>
      <c r="D349" s="8">
        <v>0</v>
      </c>
      <c r="E349" s="8">
        <v>0</v>
      </c>
      <c r="F349" s="8">
        <v>0</v>
      </c>
      <c r="G349" s="7" t="s">
        <v>11</v>
      </c>
    </row>
    <row r="350" s="3" customFormat="1" customHeight="1" spans="1:7">
      <c r="A350" s="7" t="s">
        <v>21</v>
      </c>
      <c r="B350" s="7" t="str">
        <f>"20211230"</f>
        <v>20211230</v>
      </c>
      <c r="C350" s="7" t="s">
        <v>20</v>
      </c>
      <c r="D350" s="8">
        <v>19.6</v>
      </c>
      <c r="E350" s="8">
        <v>64.9</v>
      </c>
      <c r="F350" s="8">
        <v>84.5</v>
      </c>
      <c r="G350" s="7" t="s">
        <v>10</v>
      </c>
    </row>
    <row r="351" s="3" customFormat="1" customHeight="1" spans="1:7">
      <c r="A351" s="7" t="s">
        <v>21</v>
      </c>
      <c r="B351" s="7" t="str">
        <f>"20211301"</f>
        <v>20211301</v>
      </c>
      <c r="C351" s="7" t="s">
        <v>20</v>
      </c>
      <c r="D351" s="8">
        <v>28</v>
      </c>
      <c r="E351" s="8">
        <v>74</v>
      </c>
      <c r="F351" s="8">
        <v>102</v>
      </c>
      <c r="G351" s="7" t="s">
        <v>10</v>
      </c>
    </row>
    <row r="352" s="3" customFormat="1" customHeight="1" spans="1:7">
      <c r="A352" s="7" t="s">
        <v>21</v>
      </c>
      <c r="B352" s="7" t="str">
        <f>"20211302"</f>
        <v>20211302</v>
      </c>
      <c r="C352" s="7" t="s">
        <v>20</v>
      </c>
      <c r="D352" s="8">
        <v>27.4</v>
      </c>
      <c r="E352" s="8">
        <v>70.3</v>
      </c>
      <c r="F352" s="8">
        <v>97.7</v>
      </c>
      <c r="G352" s="7" t="s">
        <v>10</v>
      </c>
    </row>
    <row r="353" s="3" customFormat="1" customHeight="1" spans="1:7">
      <c r="A353" s="7" t="s">
        <v>21</v>
      </c>
      <c r="B353" s="7" t="str">
        <f>"20211303"</f>
        <v>20211303</v>
      </c>
      <c r="C353" s="7" t="s">
        <v>20</v>
      </c>
      <c r="D353" s="8">
        <v>19.8</v>
      </c>
      <c r="E353" s="8">
        <v>65</v>
      </c>
      <c r="F353" s="8">
        <v>84.8</v>
      </c>
      <c r="G353" s="7" t="s">
        <v>10</v>
      </c>
    </row>
    <row r="354" s="3" customFormat="1" customHeight="1" spans="1:7">
      <c r="A354" s="7" t="s">
        <v>21</v>
      </c>
      <c r="B354" s="7" t="str">
        <f>"20211304"</f>
        <v>20211304</v>
      </c>
      <c r="C354" s="7" t="s">
        <v>20</v>
      </c>
      <c r="D354" s="8">
        <v>18.2</v>
      </c>
      <c r="E354" s="8">
        <v>73.2</v>
      </c>
      <c r="F354" s="8">
        <v>91.4</v>
      </c>
      <c r="G354" s="7" t="s">
        <v>10</v>
      </c>
    </row>
    <row r="355" s="3" customFormat="1" customHeight="1" spans="1:7">
      <c r="A355" s="7" t="s">
        <v>21</v>
      </c>
      <c r="B355" s="7" t="str">
        <f>"20211305"</f>
        <v>20211305</v>
      </c>
      <c r="C355" s="7" t="s">
        <v>20</v>
      </c>
      <c r="D355" s="8">
        <v>21.8</v>
      </c>
      <c r="E355" s="8">
        <v>65.1</v>
      </c>
      <c r="F355" s="8">
        <v>86.9</v>
      </c>
      <c r="G355" s="7" t="s">
        <v>10</v>
      </c>
    </row>
    <row r="356" s="3" customFormat="1" customHeight="1" spans="1:7">
      <c r="A356" s="7" t="s">
        <v>21</v>
      </c>
      <c r="B356" s="7" t="str">
        <f>"20211306"</f>
        <v>20211306</v>
      </c>
      <c r="C356" s="7" t="s">
        <v>20</v>
      </c>
      <c r="D356" s="8">
        <v>22.4</v>
      </c>
      <c r="E356" s="8">
        <v>61.2</v>
      </c>
      <c r="F356" s="8">
        <v>83.6</v>
      </c>
      <c r="G356" s="7" t="s">
        <v>10</v>
      </c>
    </row>
    <row r="357" s="3" customFormat="1" customHeight="1" spans="1:7">
      <c r="A357" s="7" t="s">
        <v>21</v>
      </c>
      <c r="B357" s="7" t="str">
        <f>"20211307"</f>
        <v>20211307</v>
      </c>
      <c r="C357" s="7" t="s">
        <v>20</v>
      </c>
      <c r="D357" s="8">
        <v>21.8</v>
      </c>
      <c r="E357" s="8">
        <v>73.2</v>
      </c>
      <c r="F357" s="8">
        <v>95</v>
      </c>
      <c r="G357" s="7" t="s">
        <v>10</v>
      </c>
    </row>
    <row r="358" s="3" customFormat="1" customHeight="1" spans="1:7">
      <c r="A358" s="7" t="s">
        <v>21</v>
      </c>
      <c r="B358" s="7" t="str">
        <f>"20211308"</f>
        <v>20211308</v>
      </c>
      <c r="C358" s="7" t="s">
        <v>20</v>
      </c>
      <c r="D358" s="8">
        <v>22.8</v>
      </c>
      <c r="E358" s="8">
        <v>61.7</v>
      </c>
      <c r="F358" s="8">
        <v>84.5</v>
      </c>
      <c r="G358" s="7" t="s">
        <v>10</v>
      </c>
    </row>
    <row r="359" s="3" customFormat="1" customHeight="1" spans="1:7">
      <c r="A359" s="7" t="s">
        <v>21</v>
      </c>
      <c r="B359" s="7" t="str">
        <f>"20211309"</f>
        <v>20211309</v>
      </c>
      <c r="C359" s="7" t="s">
        <v>20</v>
      </c>
      <c r="D359" s="8">
        <v>18.8</v>
      </c>
      <c r="E359" s="8">
        <v>55.9</v>
      </c>
      <c r="F359" s="8">
        <v>74.7</v>
      </c>
      <c r="G359" s="7" t="s">
        <v>10</v>
      </c>
    </row>
    <row r="360" s="3" customFormat="1" customHeight="1" spans="1:7">
      <c r="A360" s="7" t="s">
        <v>21</v>
      </c>
      <c r="B360" s="7" t="str">
        <f>"20211310"</f>
        <v>20211310</v>
      </c>
      <c r="C360" s="7" t="s">
        <v>20</v>
      </c>
      <c r="D360" s="8">
        <v>20.4</v>
      </c>
      <c r="E360" s="8">
        <v>72.5</v>
      </c>
      <c r="F360" s="8">
        <v>92.9</v>
      </c>
      <c r="G360" s="7" t="s">
        <v>10</v>
      </c>
    </row>
    <row r="361" s="3" customFormat="1" customHeight="1" spans="1:7">
      <c r="A361" s="7" t="s">
        <v>21</v>
      </c>
      <c r="B361" s="7" t="str">
        <f>"20211311"</f>
        <v>20211311</v>
      </c>
      <c r="C361" s="7" t="s">
        <v>20</v>
      </c>
      <c r="D361" s="8">
        <v>26.8</v>
      </c>
      <c r="E361" s="8">
        <v>58.3</v>
      </c>
      <c r="F361" s="8">
        <v>85.1</v>
      </c>
      <c r="G361" s="7" t="s">
        <v>10</v>
      </c>
    </row>
    <row r="362" s="3" customFormat="1" customHeight="1" spans="1:7">
      <c r="A362" s="7" t="s">
        <v>21</v>
      </c>
      <c r="B362" s="7" t="str">
        <f>"20211312"</f>
        <v>20211312</v>
      </c>
      <c r="C362" s="7" t="s">
        <v>20</v>
      </c>
      <c r="D362" s="8">
        <v>23</v>
      </c>
      <c r="E362" s="8">
        <v>64.6</v>
      </c>
      <c r="F362" s="8">
        <v>87.6</v>
      </c>
      <c r="G362" s="7" t="s">
        <v>10</v>
      </c>
    </row>
    <row r="363" s="3" customFormat="1" customHeight="1" spans="1:7">
      <c r="A363" s="7" t="s">
        <v>21</v>
      </c>
      <c r="B363" s="7" t="str">
        <f>"20211313"</f>
        <v>20211313</v>
      </c>
      <c r="C363" s="7" t="s">
        <v>20</v>
      </c>
      <c r="D363" s="8">
        <v>18.6</v>
      </c>
      <c r="E363" s="8">
        <v>64</v>
      </c>
      <c r="F363" s="8">
        <v>82.6</v>
      </c>
      <c r="G363" s="7" t="s">
        <v>10</v>
      </c>
    </row>
    <row r="364" s="3" customFormat="1" customHeight="1" spans="1:7">
      <c r="A364" s="7" t="s">
        <v>21</v>
      </c>
      <c r="B364" s="7" t="str">
        <f>"20211314"</f>
        <v>20211314</v>
      </c>
      <c r="C364" s="7" t="s">
        <v>20</v>
      </c>
      <c r="D364" s="8">
        <v>0</v>
      </c>
      <c r="E364" s="8">
        <v>0</v>
      </c>
      <c r="F364" s="8">
        <v>0</v>
      </c>
      <c r="G364" s="7" t="s">
        <v>11</v>
      </c>
    </row>
    <row r="365" s="3" customFormat="1" customHeight="1" spans="1:7">
      <c r="A365" s="7" t="s">
        <v>21</v>
      </c>
      <c r="B365" s="7" t="str">
        <f>"20211315"</f>
        <v>20211315</v>
      </c>
      <c r="C365" s="7" t="s">
        <v>20</v>
      </c>
      <c r="D365" s="8">
        <v>23.6</v>
      </c>
      <c r="E365" s="8">
        <v>68.4</v>
      </c>
      <c r="F365" s="8">
        <v>92</v>
      </c>
      <c r="G365" s="7" t="s">
        <v>10</v>
      </c>
    </row>
    <row r="366" s="3" customFormat="1" customHeight="1" spans="1:7">
      <c r="A366" s="7" t="s">
        <v>21</v>
      </c>
      <c r="B366" s="7" t="str">
        <f>"20211316"</f>
        <v>20211316</v>
      </c>
      <c r="C366" s="7" t="s">
        <v>20</v>
      </c>
      <c r="D366" s="8">
        <v>24</v>
      </c>
      <c r="E366" s="8">
        <v>37.4</v>
      </c>
      <c r="F366" s="8">
        <v>61.4</v>
      </c>
      <c r="G366" s="7" t="s">
        <v>10</v>
      </c>
    </row>
    <row r="367" s="3" customFormat="1" customHeight="1" spans="1:7">
      <c r="A367" s="7" t="s">
        <v>21</v>
      </c>
      <c r="B367" s="7" t="str">
        <f>"20211317"</f>
        <v>20211317</v>
      </c>
      <c r="C367" s="7" t="s">
        <v>20</v>
      </c>
      <c r="D367" s="8">
        <v>22.2</v>
      </c>
      <c r="E367" s="8">
        <v>67.6</v>
      </c>
      <c r="F367" s="8">
        <v>89.8</v>
      </c>
      <c r="G367" s="7" t="s">
        <v>10</v>
      </c>
    </row>
    <row r="368" s="3" customFormat="1" customHeight="1" spans="1:7">
      <c r="A368" s="7" t="s">
        <v>21</v>
      </c>
      <c r="B368" s="7" t="str">
        <f>"20211318"</f>
        <v>20211318</v>
      </c>
      <c r="C368" s="7" t="s">
        <v>20</v>
      </c>
      <c r="D368" s="8">
        <v>21.8</v>
      </c>
      <c r="E368" s="8">
        <v>61.5</v>
      </c>
      <c r="F368" s="8">
        <v>83.3</v>
      </c>
      <c r="G368" s="7" t="s">
        <v>10</v>
      </c>
    </row>
    <row r="369" s="3" customFormat="1" customHeight="1" spans="1:7">
      <c r="A369" s="7" t="s">
        <v>21</v>
      </c>
      <c r="B369" s="7" t="str">
        <f>"20211319"</f>
        <v>20211319</v>
      </c>
      <c r="C369" s="7" t="s">
        <v>20</v>
      </c>
      <c r="D369" s="8">
        <v>21.8</v>
      </c>
      <c r="E369" s="8">
        <v>63.3</v>
      </c>
      <c r="F369" s="8">
        <v>85.1</v>
      </c>
      <c r="G369" s="7" t="s">
        <v>10</v>
      </c>
    </row>
    <row r="370" s="3" customFormat="1" customHeight="1" spans="1:7">
      <c r="A370" s="7" t="s">
        <v>21</v>
      </c>
      <c r="B370" s="7" t="str">
        <f>"20211320"</f>
        <v>20211320</v>
      </c>
      <c r="C370" s="7" t="s">
        <v>20</v>
      </c>
      <c r="D370" s="8">
        <v>19.6</v>
      </c>
      <c r="E370" s="8">
        <v>70.9</v>
      </c>
      <c r="F370" s="8">
        <v>90.5</v>
      </c>
      <c r="G370" s="7" t="s">
        <v>10</v>
      </c>
    </row>
    <row r="371" s="3" customFormat="1" customHeight="1" spans="1:7">
      <c r="A371" s="7" t="s">
        <v>21</v>
      </c>
      <c r="B371" s="7" t="str">
        <f>"20211321"</f>
        <v>20211321</v>
      </c>
      <c r="C371" s="7" t="s">
        <v>20</v>
      </c>
      <c r="D371" s="8">
        <v>22.4</v>
      </c>
      <c r="E371" s="8">
        <v>60.3</v>
      </c>
      <c r="F371" s="8">
        <v>82.7</v>
      </c>
      <c r="G371" s="7" t="s">
        <v>10</v>
      </c>
    </row>
    <row r="372" s="3" customFormat="1" customHeight="1" spans="1:7">
      <c r="A372" s="7" t="s">
        <v>21</v>
      </c>
      <c r="B372" s="7" t="str">
        <f>"20211322"</f>
        <v>20211322</v>
      </c>
      <c r="C372" s="7" t="s">
        <v>20</v>
      </c>
      <c r="D372" s="8">
        <v>23.4</v>
      </c>
      <c r="E372" s="8">
        <v>60</v>
      </c>
      <c r="F372" s="8">
        <v>83.4</v>
      </c>
      <c r="G372" s="7" t="s">
        <v>10</v>
      </c>
    </row>
    <row r="373" s="3" customFormat="1" customHeight="1" spans="1:7">
      <c r="A373" s="7" t="s">
        <v>21</v>
      </c>
      <c r="B373" s="7" t="str">
        <f>"20211323"</f>
        <v>20211323</v>
      </c>
      <c r="C373" s="7" t="s">
        <v>20</v>
      </c>
      <c r="D373" s="8">
        <v>19.6</v>
      </c>
      <c r="E373" s="8">
        <v>54</v>
      </c>
      <c r="F373" s="8">
        <v>73.6</v>
      </c>
      <c r="G373" s="7" t="s">
        <v>10</v>
      </c>
    </row>
    <row r="374" s="3" customFormat="1" customHeight="1" spans="1:7">
      <c r="A374" s="7" t="s">
        <v>21</v>
      </c>
      <c r="B374" s="7" t="str">
        <f>"20211324"</f>
        <v>20211324</v>
      </c>
      <c r="C374" s="7" t="s">
        <v>20</v>
      </c>
      <c r="D374" s="8">
        <v>25.8</v>
      </c>
      <c r="E374" s="8">
        <v>69.4</v>
      </c>
      <c r="F374" s="8">
        <v>95.2</v>
      </c>
      <c r="G374" s="7" t="s">
        <v>10</v>
      </c>
    </row>
    <row r="375" s="3" customFormat="1" customHeight="1" spans="1:7">
      <c r="A375" s="7" t="s">
        <v>21</v>
      </c>
      <c r="B375" s="7" t="str">
        <f>"20211325"</f>
        <v>20211325</v>
      </c>
      <c r="C375" s="7" t="s">
        <v>20</v>
      </c>
      <c r="D375" s="8">
        <v>25.8</v>
      </c>
      <c r="E375" s="8">
        <v>69.7</v>
      </c>
      <c r="F375" s="8">
        <v>95.5</v>
      </c>
      <c r="G375" s="7" t="s">
        <v>10</v>
      </c>
    </row>
    <row r="376" s="3" customFormat="1" customHeight="1" spans="1:7">
      <c r="A376" s="7" t="s">
        <v>21</v>
      </c>
      <c r="B376" s="7" t="str">
        <f>"20211326"</f>
        <v>20211326</v>
      </c>
      <c r="C376" s="7" t="s">
        <v>20</v>
      </c>
      <c r="D376" s="8">
        <v>0</v>
      </c>
      <c r="E376" s="8">
        <v>0</v>
      </c>
      <c r="F376" s="8">
        <v>0</v>
      </c>
      <c r="G376" s="7" t="s">
        <v>11</v>
      </c>
    </row>
    <row r="377" s="3" customFormat="1" customHeight="1" spans="1:7">
      <c r="A377" s="7" t="s">
        <v>21</v>
      </c>
      <c r="B377" s="7" t="str">
        <f>"20211327"</f>
        <v>20211327</v>
      </c>
      <c r="C377" s="7" t="s">
        <v>20</v>
      </c>
      <c r="D377" s="8">
        <v>22.2</v>
      </c>
      <c r="E377" s="8">
        <v>60</v>
      </c>
      <c r="F377" s="8">
        <v>82.2</v>
      </c>
      <c r="G377" s="7" t="s">
        <v>10</v>
      </c>
    </row>
    <row r="378" s="3" customFormat="1" customHeight="1" spans="1:7">
      <c r="A378" s="7" t="s">
        <v>21</v>
      </c>
      <c r="B378" s="7" t="str">
        <f>"20211328"</f>
        <v>20211328</v>
      </c>
      <c r="C378" s="7" t="s">
        <v>20</v>
      </c>
      <c r="D378" s="8">
        <v>0</v>
      </c>
      <c r="E378" s="8">
        <v>0</v>
      </c>
      <c r="F378" s="8">
        <v>0</v>
      </c>
      <c r="G378" s="7" t="s">
        <v>11</v>
      </c>
    </row>
    <row r="379" s="3" customFormat="1" customHeight="1" spans="1:7">
      <c r="A379" s="7" t="s">
        <v>22</v>
      </c>
      <c r="B379" s="7" t="str">
        <f>"20211401"</f>
        <v>20211401</v>
      </c>
      <c r="C379" s="7" t="s">
        <v>23</v>
      </c>
      <c r="D379" s="8">
        <v>26.6</v>
      </c>
      <c r="E379" s="8">
        <v>65.4</v>
      </c>
      <c r="F379" s="8">
        <v>92</v>
      </c>
      <c r="G379" s="7" t="s">
        <v>10</v>
      </c>
    </row>
    <row r="380" s="3" customFormat="1" customHeight="1" spans="1:7">
      <c r="A380" s="7" t="s">
        <v>22</v>
      </c>
      <c r="B380" s="7" t="str">
        <f>"20211402"</f>
        <v>20211402</v>
      </c>
      <c r="C380" s="7" t="s">
        <v>23</v>
      </c>
      <c r="D380" s="8">
        <v>17.6</v>
      </c>
      <c r="E380" s="8">
        <v>62.1</v>
      </c>
      <c r="F380" s="8">
        <v>79.7</v>
      </c>
      <c r="G380" s="7" t="s">
        <v>10</v>
      </c>
    </row>
    <row r="381" s="3" customFormat="1" customHeight="1" spans="1:7">
      <c r="A381" s="7" t="s">
        <v>22</v>
      </c>
      <c r="B381" s="7" t="str">
        <f>"20211403"</f>
        <v>20211403</v>
      </c>
      <c r="C381" s="7" t="s">
        <v>23</v>
      </c>
      <c r="D381" s="8">
        <v>18.8</v>
      </c>
      <c r="E381" s="8">
        <v>56.9</v>
      </c>
      <c r="F381" s="8">
        <v>75.7</v>
      </c>
      <c r="G381" s="7" t="s">
        <v>10</v>
      </c>
    </row>
    <row r="382" s="3" customFormat="1" customHeight="1" spans="1:7">
      <c r="A382" s="7" t="s">
        <v>22</v>
      </c>
      <c r="B382" s="7" t="str">
        <f>"20211404"</f>
        <v>20211404</v>
      </c>
      <c r="C382" s="7" t="s">
        <v>23</v>
      </c>
      <c r="D382" s="8">
        <v>17.4</v>
      </c>
      <c r="E382" s="8">
        <v>58.6</v>
      </c>
      <c r="F382" s="8">
        <v>76</v>
      </c>
      <c r="G382" s="7" t="s">
        <v>10</v>
      </c>
    </row>
    <row r="383" s="3" customFormat="1" customHeight="1" spans="1:7">
      <c r="A383" s="7" t="s">
        <v>22</v>
      </c>
      <c r="B383" s="7" t="str">
        <f>"20211405"</f>
        <v>20211405</v>
      </c>
      <c r="C383" s="7" t="s">
        <v>23</v>
      </c>
      <c r="D383" s="8">
        <v>23.2</v>
      </c>
      <c r="E383" s="8">
        <v>53.6</v>
      </c>
      <c r="F383" s="8">
        <v>76.8</v>
      </c>
      <c r="G383" s="7" t="s">
        <v>10</v>
      </c>
    </row>
    <row r="384" s="3" customFormat="1" customHeight="1" spans="1:7">
      <c r="A384" s="7" t="s">
        <v>22</v>
      </c>
      <c r="B384" s="7" t="str">
        <f>"20211406"</f>
        <v>20211406</v>
      </c>
      <c r="C384" s="7" t="s">
        <v>23</v>
      </c>
      <c r="D384" s="8">
        <v>20.8</v>
      </c>
      <c r="E384" s="8">
        <v>60.8</v>
      </c>
      <c r="F384" s="8">
        <v>81.6</v>
      </c>
      <c r="G384" s="7" t="s">
        <v>10</v>
      </c>
    </row>
    <row r="385" s="3" customFormat="1" customHeight="1" spans="1:7">
      <c r="A385" s="7" t="s">
        <v>22</v>
      </c>
      <c r="B385" s="7" t="str">
        <f>"20211407"</f>
        <v>20211407</v>
      </c>
      <c r="C385" s="7" t="s">
        <v>23</v>
      </c>
      <c r="D385" s="8">
        <v>22.6</v>
      </c>
      <c r="E385" s="8">
        <v>71.7</v>
      </c>
      <c r="F385" s="8">
        <v>94.3</v>
      </c>
      <c r="G385" s="7" t="s">
        <v>10</v>
      </c>
    </row>
    <row r="386" s="3" customFormat="1" customHeight="1" spans="1:7">
      <c r="A386" s="7" t="s">
        <v>22</v>
      </c>
      <c r="B386" s="7" t="str">
        <f>"20211408"</f>
        <v>20211408</v>
      </c>
      <c r="C386" s="7" t="s">
        <v>23</v>
      </c>
      <c r="D386" s="8">
        <v>20.4</v>
      </c>
      <c r="E386" s="8">
        <v>57.7</v>
      </c>
      <c r="F386" s="8">
        <v>78.1</v>
      </c>
      <c r="G386" s="7" t="s">
        <v>10</v>
      </c>
    </row>
    <row r="387" s="3" customFormat="1" customHeight="1" spans="1:7">
      <c r="A387" s="7" t="s">
        <v>22</v>
      </c>
      <c r="B387" s="7" t="str">
        <f>"20211409"</f>
        <v>20211409</v>
      </c>
      <c r="C387" s="7" t="s">
        <v>23</v>
      </c>
      <c r="D387" s="8">
        <v>22.4</v>
      </c>
      <c r="E387" s="8">
        <v>68.2</v>
      </c>
      <c r="F387" s="8">
        <v>90.6</v>
      </c>
      <c r="G387" s="7" t="s">
        <v>10</v>
      </c>
    </row>
    <row r="388" s="3" customFormat="1" customHeight="1" spans="1:7">
      <c r="A388" s="7" t="s">
        <v>22</v>
      </c>
      <c r="B388" s="7" t="str">
        <f>"20211410"</f>
        <v>20211410</v>
      </c>
      <c r="C388" s="7" t="s">
        <v>23</v>
      </c>
      <c r="D388" s="8">
        <v>15.8</v>
      </c>
      <c r="E388" s="8">
        <v>67.6</v>
      </c>
      <c r="F388" s="8">
        <v>83.4</v>
      </c>
      <c r="G388" s="7" t="s">
        <v>10</v>
      </c>
    </row>
    <row r="389" s="3" customFormat="1" customHeight="1" spans="1:7">
      <c r="A389" s="7" t="s">
        <v>22</v>
      </c>
      <c r="B389" s="7" t="str">
        <f>"20211411"</f>
        <v>20211411</v>
      </c>
      <c r="C389" s="7" t="s">
        <v>23</v>
      </c>
      <c r="D389" s="8">
        <v>21</v>
      </c>
      <c r="E389" s="8">
        <v>65.9</v>
      </c>
      <c r="F389" s="8">
        <v>86.9</v>
      </c>
      <c r="G389" s="7" t="s">
        <v>10</v>
      </c>
    </row>
    <row r="390" s="3" customFormat="1" customHeight="1" spans="1:7">
      <c r="A390" s="7" t="s">
        <v>22</v>
      </c>
      <c r="B390" s="7" t="str">
        <f>"20211412"</f>
        <v>20211412</v>
      </c>
      <c r="C390" s="7" t="s">
        <v>23</v>
      </c>
      <c r="D390" s="8">
        <v>19.6</v>
      </c>
      <c r="E390" s="8">
        <v>62.5</v>
      </c>
      <c r="F390" s="8">
        <v>82.1</v>
      </c>
      <c r="G390" s="7" t="s">
        <v>10</v>
      </c>
    </row>
    <row r="391" s="3" customFormat="1" customHeight="1" spans="1:7">
      <c r="A391" s="7" t="s">
        <v>22</v>
      </c>
      <c r="B391" s="7" t="str">
        <f>"20211413"</f>
        <v>20211413</v>
      </c>
      <c r="C391" s="7" t="s">
        <v>23</v>
      </c>
      <c r="D391" s="8">
        <v>20.4</v>
      </c>
      <c r="E391" s="8">
        <v>67.6</v>
      </c>
      <c r="F391" s="8">
        <v>88</v>
      </c>
      <c r="G391" s="7" t="s">
        <v>10</v>
      </c>
    </row>
    <row r="392" s="3" customFormat="1" customHeight="1" spans="1:7">
      <c r="A392" s="7" t="s">
        <v>22</v>
      </c>
      <c r="B392" s="7" t="str">
        <f>"20211414"</f>
        <v>20211414</v>
      </c>
      <c r="C392" s="7" t="s">
        <v>23</v>
      </c>
      <c r="D392" s="8">
        <v>28.2</v>
      </c>
      <c r="E392" s="8">
        <v>62.8</v>
      </c>
      <c r="F392" s="8">
        <v>91</v>
      </c>
      <c r="G392" s="7" t="s">
        <v>10</v>
      </c>
    </row>
    <row r="393" s="3" customFormat="1" customHeight="1" spans="1:7">
      <c r="A393" s="7" t="s">
        <v>22</v>
      </c>
      <c r="B393" s="7" t="str">
        <f>"20211415"</f>
        <v>20211415</v>
      </c>
      <c r="C393" s="7" t="s">
        <v>23</v>
      </c>
      <c r="D393" s="8">
        <v>21.2</v>
      </c>
      <c r="E393" s="8">
        <v>63.9</v>
      </c>
      <c r="F393" s="8">
        <v>85.1</v>
      </c>
      <c r="G393" s="7" t="s">
        <v>10</v>
      </c>
    </row>
    <row r="394" s="3" customFormat="1" customHeight="1" spans="1:7">
      <c r="A394" s="7" t="s">
        <v>22</v>
      </c>
      <c r="B394" s="7" t="str">
        <f>"20211416"</f>
        <v>20211416</v>
      </c>
      <c r="C394" s="7" t="s">
        <v>23</v>
      </c>
      <c r="D394" s="8">
        <v>19.6</v>
      </c>
      <c r="E394" s="8">
        <v>60.2</v>
      </c>
      <c r="F394" s="8">
        <v>79.8</v>
      </c>
      <c r="G394" s="7" t="s">
        <v>10</v>
      </c>
    </row>
    <row r="395" s="3" customFormat="1" customHeight="1" spans="1:7">
      <c r="A395" s="7" t="s">
        <v>22</v>
      </c>
      <c r="B395" s="7" t="str">
        <f>"20211417"</f>
        <v>20211417</v>
      </c>
      <c r="C395" s="7" t="s">
        <v>23</v>
      </c>
      <c r="D395" s="8">
        <v>19.6</v>
      </c>
      <c r="E395" s="8">
        <v>60.1</v>
      </c>
      <c r="F395" s="8">
        <v>79.7</v>
      </c>
      <c r="G395" s="7" t="s">
        <v>10</v>
      </c>
    </row>
    <row r="396" s="3" customFormat="1" customHeight="1" spans="1:7">
      <c r="A396" s="7" t="s">
        <v>22</v>
      </c>
      <c r="B396" s="7" t="str">
        <f>"20211418"</f>
        <v>20211418</v>
      </c>
      <c r="C396" s="7" t="s">
        <v>23</v>
      </c>
      <c r="D396" s="8">
        <v>19.6</v>
      </c>
      <c r="E396" s="8">
        <v>57.6</v>
      </c>
      <c r="F396" s="8">
        <v>77.2</v>
      </c>
      <c r="G396" s="7" t="s">
        <v>10</v>
      </c>
    </row>
    <row r="397" s="3" customFormat="1" customHeight="1" spans="1:7">
      <c r="A397" s="7" t="s">
        <v>22</v>
      </c>
      <c r="B397" s="7" t="str">
        <f>"20211419"</f>
        <v>20211419</v>
      </c>
      <c r="C397" s="7" t="s">
        <v>23</v>
      </c>
      <c r="D397" s="8">
        <v>19.6</v>
      </c>
      <c r="E397" s="8">
        <v>68.9</v>
      </c>
      <c r="F397" s="8">
        <v>88.5</v>
      </c>
      <c r="G397" s="7" t="s">
        <v>10</v>
      </c>
    </row>
    <row r="398" s="3" customFormat="1" customHeight="1" spans="1:7">
      <c r="A398" s="7" t="s">
        <v>22</v>
      </c>
      <c r="B398" s="7" t="str">
        <f>"20211420"</f>
        <v>20211420</v>
      </c>
      <c r="C398" s="7" t="s">
        <v>23</v>
      </c>
      <c r="D398" s="8">
        <v>14</v>
      </c>
      <c r="E398" s="8">
        <v>59.7</v>
      </c>
      <c r="F398" s="8">
        <v>73.7</v>
      </c>
      <c r="G398" s="7" t="s">
        <v>10</v>
      </c>
    </row>
    <row r="399" s="3" customFormat="1" customHeight="1" spans="1:7">
      <c r="A399" s="7" t="s">
        <v>22</v>
      </c>
      <c r="B399" s="7" t="str">
        <f>"20211421"</f>
        <v>20211421</v>
      </c>
      <c r="C399" s="7" t="s">
        <v>23</v>
      </c>
      <c r="D399" s="8">
        <v>17.4</v>
      </c>
      <c r="E399" s="8">
        <v>54.9</v>
      </c>
      <c r="F399" s="8">
        <v>72.3</v>
      </c>
      <c r="G399" s="7" t="s">
        <v>10</v>
      </c>
    </row>
    <row r="400" s="3" customFormat="1" customHeight="1" spans="1:7">
      <c r="A400" s="7" t="s">
        <v>22</v>
      </c>
      <c r="B400" s="7" t="str">
        <f>"20211422"</f>
        <v>20211422</v>
      </c>
      <c r="C400" s="7" t="s">
        <v>23</v>
      </c>
      <c r="D400" s="8">
        <v>0</v>
      </c>
      <c r="E400" s="8">
        <v>0</v>
      </c>
      <c r="F400" s="8">
        <v>0</v>
      </c>
      <c r="G400" s="7" t="s">
        <v>11</v>
      </c>
    </row>
    <row r="401" s="3" customFormat="1" customHeight="1" spans="1:7">
      <c r="A401" s="7" t="s">
        <v>22</v>
      </c>
      <c r="B401" s="7" t="str">
        <f>"20211423"</f>
        <v>20211423</v>
      </c>
      <c r="C401" s="7" t="s">
        <v>23</v>
      </c>
      <c r="D401" s="8">
        <v>0</v>
      </c>
      <c r="E401" s="8">
        <v>0</v>
      </c>
      <c r="F401" s="8">
        <v>0</v>
      </c>
      <c r="G401" s="7" t="s">
        <v>11</v>
      </c>
    </row>
    <row r="402" s="3" customFormat="1" customHeight="1" spans="1:7">
      <c r="A402" s="7" t="s">
        <v>22</v>
      </c>
      <c r="B402" s="7" t="str">
        <f>"20211424"</f>
        <v>20211424</v>
      </c>
      <c r="C402" s="7" t="s">
        <v>23</v>
      </c>
      <c r="D402" s="8">
        <v>21.2</v>
      </c>
      <c r="E402" s="8">
        <v>54.4</v>
      </c>
      <c r="F402" s="8">
        <v>75.6</v>
      </c>
      <c r="G402" s="7" t="s">
        <v>10</v>
      </c>
    </row>
    <row r="403" s="3" customFormat="1" customHeight="1" spans="1:7">
      <c r="A403" s="7" t="s">
        <v>22</v>
      </c>
      <c r="B403" s="7" t="str">
        <f>"20211425"</f>
        <v>20211425</v>
      </c>
      <c r="C403" s="7" t="s">
        <v>23</v>
      </c>
      <c r="D403" s="8">
        <v>0</v>
      </c>
      <c r="E403" s="8">
        <v>0</v>
      </c>
      <c r="F403" s="8">
        <v>0</v>
      </c>
      <c r="G403" s="7" t="s">
        <v>11</v>
      </c>
    </row>
    <row r="404" s="3" customFormat="1" customHeight="1" spans="1:7">
      <c r="A404" s="7" t="s">
        <v>22</v>
      </c>
      <c r="B404" s="7" t="str">
        <f>"20211426"</f>
        <v>20211426</v>
      </c>
      <c r="C404" s="7" t="s">
        <v>23</v>
      </c>
      <c r="D404" s="8">
        <v>19</v>
      </c>
      <c r="E404" s="8">
        <v>58.1</v>
      </c>
      <c r="F404" s="8">
        <v>77.1</v>
      </c>
      <c r="G404" s="7" t="s">
        <v>10</v>
      </c>
    </row>
    <row r="405" s="3" customFormat="1" customHeight="1" spans="1:7">
      <c r="A405" s="7" t="s">
        <v>22</v>
      </c>
      <c r="B405" s="7" t="str">
        <f>"20211427"</f>
        <v>20211427</v>
      </c>
      <c r="C405" s="7" t="s">
        <v>23</v>
      </c>
      <c r="D405" s="8">
        <v>23</v>
      </c>
      <c r="E405" s="8">
        <v>64.9</v>
      </c>
      <c r="F405" s="8">
        <v>87.9</v>
      </c>
      <c r="G405" s="7" t="s">
        <v>10</v>
      </c>
    </row>
    <row r="406" s="3" customFormat="1" customHeight="1" spans="1:7">
      <c r="A406" s="7" t="s">
        <v>22</v>
      </c>
      <c r="B406" s="7" t="str">
        <f>"20211428"</f>
        <v>20211428</v>
      </c>
      <c r="C406" s="7" t="s">
        <v>23</v>
      </c>
      <c r="D406" s="8">
        <v>24.6</v>
      </c>
      <c r="E406" s="8">
        <v>58.9</v>
      </c>
      <c r="F406" s="8">
        <v>83.5</v>
      </c>
      <c r="G406" s="7" t="s">
        <v>10</v>
      </c>
    </row>
    <row r="407" s="3" customFormat="1" customHeight="1" spans="1:7">
      <c r="A407" s="7" t="s">
        <v>22</v>
      </c>
      <c r="B407" s="7" t="str">
        <f>"20211429"</f>
        <v>20211429</v>
      </c>
      <c r="C407" s="7" t="s">
        <v>23</v>
      </c>
      <c r="D407" s="8">
        <v>21.2</v>
      </c>
      <c r="E407" s="8">
        <v>62</v>
      </c>
      <c r="F407" s="8">
        <v>83.2</v>
      </c>
      <c r="G407" s="7" t="s">
        <v>10</v>
      </c>
    </row>
    <row r="408" s="3" customFormat="1" customHeight="1" spans="1:7">
      <c r="A408" s="7" t="s">
        <v>22</v>
      </c>
      <c r="B408" s="7" t="str">
        <f>"20211430"</f>
        <v>20211430</v>
      </c>
      <c r="C408" s="7" t="s">
        <v>23</v>
      </c>
      <c r="D408" s="8">
        <v>24.4</v>
      </c>
      <c r="E408" s="8">
        <v>72.9</v>
      </c>
      <c r="F408" s="8">
        <v>97.3</v>
      </c>
      <c r="G408" s="7" t="s">
        <v>10</v>
      </c>
    </row>
    <row r="409" s="3" customFormat="1" customHeight="1" spans="1:7">
      <c r="A409" s="7" t="s">
        <v>22</v>
      </c>
      <c r="B409" s="7" t="str">
        <f>"20211501"</f>
        <v>20211501</v>
      </c>
      <c r="C409" s="7" t="s">
        <v>23</v>
      </c>
      <c r="D409" s="8">
        <v>24.6</v>
      </c>
      <c r="E409" s="8">
        <v>67.2</v>
      </c>
      <c r="F409" s="8">
        <v>91.8</v>
      </c>
      <c r="G409" s="7" t="s">
        <v>10</v>
      </c>
    </row>
    <row r="410" s="3" customFormat="1" customHeight="1" spans="1:7">
      <c r="A410" s="7" t="s">
        <v>22</v>
      </c>
      <c r="B410" s="7" t="str">
        <f>"20211502"</f>
        <v>20211502</v>
      </c>
      <c r="C410" s="7" t="s">
        <v>23</v>
      </c>
      <c r="D410" s="8">
        <v>21.2</v>
      </c>
      <c r="E410" s="8">
        <v>68.4</v>
      </c>
      <c r="F410" s="8">
        <v>89.6</v>
      </c>
      <c r="G410" s="7" t="s">
        <v>10</v>
      </c>
    </row>
    <row r="411" s="3" customFormat="1" customHeight="1" spans="1:7">
      <c r="A411" s="7" t="s">
        <v>22</v>
      </c>
      <c r="B411" s="7" t="str">
        <f>"20211503"</f>
        <v>20211503</v>
      </c>
      <c r="C411" s="7" t="s">
        <v>23</v>
      </c>
      <c r="D411" s="8">
        <v>0</v>
      </c>
      <c r="E411" s="8">
        <v>0</v>
      </c>
      <c r="F411" s="8">
        <v>0</v>
      </c>
      <c r="G411" s="7" t="s">
        <v>11</v>
      </c>
    </row>
    <row r="412" s="3" customFormat="1" customHeight="1" spans="1:7">
      <c r="A412" s="7" t="s">
        <v>22</v>
      </c>
      <c r="B412" s="7" t="str">
        <f>"20211504"</f>
        <v>20211504</v>
      </c>
      <c r="C412" s="7" t="s">
        <v>23</v>
      </c>
      <c r="D412" s="8">
        <v>19.4</v>
      </c>
      <c r="E412" s="8">
        <v>68.5</v>
      </c>
      <c r="F412" s="8">
        <v>87.9</v>
      </c>
      <c r="G412" s="7" t="s">
        <v>10</v>
      </c>
    </row>
    <row r="413" s="3" customFormat="1" customHeight="1" spans="1:7">
      <c r="A413" s="7" t="s">
        <v>22</v>
      </c>
      <c r="B413" s="7" t="str">
        <f>"20211505"</f>
        <v>20211505</v>
      </c>
      <c r="C413" s="7" t="s">
        <v>23</v>
      </c>
      <c r="D413" s="8">
        <v>0</v>
      </c>
      <c r="E413" s="8">
        <v>0</v>
      </c>
      <c r="F413" s="8">
        <v>0</v>
      </c>
      <c r="G413" s="7" t="s">
        <v>11</v>
      </c>
    </row>
    <row r="414" s="3" customFormat="1" customHeight="1" spans="1:7">
      <c r="A414" s="7" t="s">
        <v>22</v>
      </c>
      <c r="B414" s="7" t="str">
        <f>"20211506"</f>
        <v>20211506</v>
      </c>
      <c r="C414" s="7" t="s">
        <v>23</v>
      </c>
      <c r="D414" s="8">
        <v>26.8</v>
      </c>
      <c r="E414" s="8">
        <v>63.9</v>
      </c>
      <c r="F414" s="8">
        <v>90.7</v>
      </c>
      <c r="G414" s="7" t="s">
        <v>10</v>
      </c>
    </row>
    <row r="415" s="3" customFormat="1" customHeight="1" spans="1:7">
      <c r="A415" s="7" t="s">
        <v>22</v>
      </c>
      <c r="B415" s="7" t="str">
        <f>"20211507"</f>
        <v>20211507</v>
      </c>
      <c r="C415" s="7" t="s">
        <v>23</v>
      </c>
      <c r="D415" s="8">
        <v>0</v>
      </c>
      <c r="E415" s="8">
        <v>0</v>
      </c>
      <c r="F415" s="8">
        <v>0</v>
      </c>
      <c r="G415" s="7" t="s">
        <v>11</v>
      </c>
    </row>
    <row r="416" s="3" customFormat="1" customHeight="1" spans="1:7">
      <c r="A416" s="7" t="s">
        <v>22</v>
      </c>
      <c r="B416" s="7" t="str">
        <f>"20211508"</f>
        <v>20211508</v>
      </c>
      <c r="C416" s="7" t="s">
        <v>23</v>
      </c>
      <c r="D416" s="8">
        <v>16.2</v>
      </c>
      <c r="E416" s="8">
        <v>50.2</v>
      </c>
      <c r="F416" s="8">
        <v>66.4</v>
      </c>
      <c r="G416" s="7" t="s">
        <v>10</v>
      </c>
    </row>
    <row r="417" s="3" customFormat="1" customHeight="1" spans="1:7">
      <c r="A417" s="7" t="s">
        <v>22</v>
      </c>
      <c r="B417" s="7" t="str">
        <f>"20211509"</f>
        <v>20211509</v>
      </c>
      <c r="C417" s="7" t="s">
        <v>23</v>
      </c>
      <c r="D417" s="8">
        <v>0</v>
      </c>
      <c r="E417" s="8">
        <v>0</v>
      </c>
      <c r="F417" s="8">
        <v>0</v>
      </c>
      <c r="G417" s="7" t="s">
        <v>11</v>
      </c>
    </row>
    <row r="418" s="3" customFormat="1" customHeight="1" spans="1:7">
      <c r="A418" s="7" t="s">
        <v>22</v>
      </c>
      <c r="B418" s="7" t="str">
        <f>"20211510"</f>
        <v>20211510</v>
      </c>
      <c r="C418" s="7" t="s">
        <v>23</v>
      </c>
      <c r="D418" s="8">
        <v>24.6</v>
      </c>
      <c r="E418" s="8">
        <v>72.8</v>
      </c>
      <c r="F418" s="8">
        <v>97.4</v>
      </c>
      <c r="G418" s="7" t="s">
        <v>10</v>
      </c>
    </row>
    <row r="419" s="3" customFormat="1" customHeight="1" spans="1:7">
      <c r="A419" s="7" t="s">
        <v>22</v>
      </c>
      <c r="B419" s="7" t="str">
        <f>"20211511"</f>
        <v>20211511</v>
      </c>
      <c r="C419" s="7" t="s">
        <v>23</v>
      </c>
      <c r="D419" s="8">
        <v>0</v>
      </c>
      <c r="E419" s="8">
        <v>0</v>
      </c>
      <c r="F419" s="8">
        <v>0</v>
      </c>
      <c r="G419" s="7" t="s">
        <v>11</v>
      </c>
    </row>
    <row r="420" s="3" customFormat="1" customHeight="1" spans="1:7">
      <c r="A420" s="7" t="s">
        <v>22</v>
      </c>
      <c r="B420" s="7" t="str">
        <f>"20211512"</f>
        <v>20211512</v>
      </c>
      <c r="C420" s="7" t="s">
        <v>23</v>
      </c>
      <c r="D420" s="8">
        <v>18.2</v>
      </c>
      <c r="E420" s="8">
        <v>66.9</v>
      </c>
      <c r="F420" s="8">
        <v>85.1</v>
      </c>
      <c r="G420" s="7" t="s">
        <v>10</v>
      </c>
    </row>
    <row r="421" s="3" customFormat="1" customHeight="1" spans="1:7">
      <c r="A421" s="7" t="s">
        <v>22</v>
      </c>
      <c r="B421" s="7" t="str">
        <f>"20211513"</f>
        <v>20211513</v>
      </c>
      <c r="C421" s="7" t="s">
        <v>23</v>
      </c>
      <c r="D421" s="8">
        <v>22</v>
      </c>
      <c r="E421" s="8">
        <v>58.8</v>
      </c>
      <c r="F421" s="8">
        <v>80.8</v>
      </c>
      <c r="G421" s="7" t="s">
        <v>10</v>
      </c>
    </row>
    <row r="422" s="3" customFormat="1" customHeight="1" spans="1:7">
      <c r="A422" s="7" t="s">
        <v>22</v>
      </c>
      <c r="B422" s="7" t="str">
        <f>"20211514"</f>
        <v>20211514</v>
      </c>
      <c r="C422" s="7" t="s">
        <v>23</v>
      </c>
      <c r="D422" s="8">
        <v>0</v>
      </c>
      <c r="E422" s="8">
        <v>0</v>
      </c>
      <c r="F422" s="8">
        <v>0</v>
      </c>
      <c r="G422" s="7" t="s">
        <v>11</v>
      </c>
    </row>
    <row r="423" s="3" customFormat="1" customHeight="1" spans="1:7">
      <c r="A423" s="7" t="s">
        <v>22</v>
      </c>
      <c r="B423" s="7" t="str">
        <f>"20211515"</f>
        <v>20211515</v>
      </c>
      <c r="C423" s="7" t="s">
        <v>23</v>
      </c>
      <c r="D423" s="8">
        <v>0</v>
      </c>
      <c r="E423" s="8">
        <v>0</v>
      </c>
      <c r="F423" s="8">
        <v>0</v>
      </c>
      <c r="G423" s="7" t="s">
        <v>11</v>
      </c>
    </row>
    <row r="424" s="3" customFormat="1" customHeight="1" spans="1:7">
      <c r="A424" s="7" t="s">
        <v>22</v>
      </c>
      <c r="B424" s="7" t="str">
        <f>"20211516"</f>
        <v>20211516</v>
      </c>
      <c r="C424" s="7" t="s">
        <v>23</v>
      </c>
      <c r="D424" s="8">
        <v>0</v>
      </c>
      <c r="E424" s="8">
        <v>0</v>
      </c>
      <c r="F424" s="8">
        <v>0</v>
      </c>
      <c r="G424" s="7" t="s">
        <v>11</v>
      </c>
    </row>
    <row r="425" s="3" customFormat="1" customHeight="1" spans="1:7">
      <c r="A425" s="7" t="s">
        <v>22</v>
      </c>
      <c r="B425" s="7" t="str">
        <f>"20211517"</f>
        <v>20211517</v>
      </c>
      <c r="C425" s="7" t="s">
        <v>23</v>
      </c>
      <c r="D425" s="8">
        <v>21.8</v>
      </c>
      <c r="E425" s="8">
        <v>72</v>
      </c>
      <c r="F425" s="8">
        <v>93.8</v>
      </c>
      <c r="G425" s="7" t="s">
        <v>10</v>
      </c>
    </row>
    <row r="426" s="3" customFormat="1" customHeight="1" spans="1:7">
      <c r="A426" s="7" t="s">
        <v>22</v>
      </c>
      <c r="B426" s="7" t="str">
        <f>"20211518"</f>
        <v>20211518</v>
      </c>
      <c r="C426" s="7" t="s">
        <v>23</v>
      </c>
      <c r="D426" s="8">
        <v>24.6</v>
      </c>
      <c r="E426" s="8">
        <v>63</v>
      </c>
      <c r="F426" s="8">
        <v>87.6</v>
      </c>
      <c r="G426" s="7" t="s">
        <v>10</v>
      </c>
    </row>
    <row r="427" s="3" customFormat="1" customHeight="1" spans="1:7">
      <c r="A427" s="7" t="s">
        <v>22</v>
      </c>
      <c r="B427" s="7" t="str">
        <f>"20211519"</f>
        <v>20211519</v>
      </c>
      <c r="C427" s="7" t="s">
        <v>23</v>
      </c>
      <c r="D427" s="8">
        <v>19</v>
      </c>
      <c r="E427" s="8">
        <v>66.8</v>
      </c>
      <c r="F427" s="8">
        <v>85.8</v>
      </c>
      <c r="G427" s="7" t="s">
        <v>10</v>
      </c>
    </row>
    <row r="428" s="3" customFormat="1" customHeight="1" spans="1:7">
      <c r="A428" s="7" t="s">
        <v>22</v>
      </c>
      <c r="B428" s="7" t="str">
        <f>"20211520"</f>
        <v>20211520</v>
      </c>
      <c r="C428" s="7" t="s">
        <v>23</v>
      </c>
      <c r="D428" s="8">
        <v>0</v>
      </c>
      <c r="E428" s="8">
        <v>0</v>
      </c>
      <c r="F428" s="8">
        <v>0</v>
      </c>
      <c r="G428" s="7" t="s">
        <v>11</v>
      </c>
    </row>
    <row r="429" s="3" customFormat="1" customHeight="1" spans="1:7">
      <c r="A429" s="7" t="s">
        <v>22</v>
      </c>
      <c r="B429" s="7" t="str">
        <f>"20211521"</f>
        <v>20211521</v>
      </c>
      <c r="C429" s="7" t="s">
        <v>23</v>
      </c>
      <c r="D429" s="8">
        <v>21</v>
      </c>
      <c r="E429" s="8">
        <v>51.8</v>
      </c>
      <c r="F429" s="8">
        <v>72.8</v>
      </c>
      <c r="G429" s="7" t="s">
        <v>10</v>
      </c>
    </row>
    <row r="430" s="3" customFormat="1" customHeight="1" spans="1:7">
      <c r="A430" s="7" t="s">
        <v>22</v>
      </c>
      <c r="B430" s="7" t="str">
        <f>"20211522"</f>
        <v>20211522</v>
      </c>
      <c r="C430" s="7" t="s">
        <v>23</v>
      </c>
      <c r="D430" s="8">
        <v>24.6</v>
      </c>
      <c r="E430" s="8">
        <v>62.6</v>
      </c>
      <c r="F430" s="8">
        <v>87.2</v>
      </c>
      <c r="G430" s="7" t="s">
        <v>10</v>
      </c>
    </row>
    <row r="431" s="3" customFormat="1" customHeight="1" spans="1:7">
      <c r="A431" s="7" t="s">
        <v>24</v>
      </c>
      <c r="B431" s="7" t="str">
        <f>"20211523"</f>
        <v>20211523</v>
      </c>
      <c r="C431" s="7" t="s">
        <v>25</v>
      </c>
      <c r="D431" s="8">
        <v>16.2</v>
      </c>
      <c r="E431" s="8">
        <v>61.8</v>
      </c>
      <c r="F431" s="8">
        <v>78</v>
      </c>
      <c r="G431" s="7" t="s">
        <v>10</v>
      </c>
    </row>
    <row r="432" s="3" customFormat="1" customHeight="1" spans="1:7">
      <c r="A432" s="7" t="s">
        <v>24</v>
      </c>
      <c r="B432" s="7" t="str">
        <f>"20211524"</f>
        <v>20211524</v>
      </c>
      <c r="C432" s="7" t="s">
        <v>25</v>
      </c>
      <c r="D432" s="8">
        <v>18.2</v>
      </c>
      <c r="E432" s="8">
        <v>58.4</v>
      </c>
      <c r="F432" s="8">
        <v>76.6</v>
      </c>
      <c r="G432" s="7" t="s">
        <v>10</v>
      </c>
    </row>
    <row r="433" s="3" customFormat="1" customHeight="1" spans="1:7">
      <c r="A433" s="7" t="s">
        <v>24</v>
      </c>
      <c r="B433" s="7" t="str">
        <f>"20211525"</f>
        <v>20211525</v>
      </c>
      <c r="C433" s="7" t="s">
        <v>25</v>
      </c>
      <c r="D433" s="8">
        <v>25.2</v>
      </c>
      <c r="E433" s="8">
        <v>56.2</v>
      </c>
      <c r="F433" s="8">
        <v>81.4</v>
      </c>
      <c r="G433" s="7" t="s">
        <v>10</v>
      </c>
    </row>
    <row r="434" s="3" customFormat="1" customHeight="1" spans="1:7">
      <c r="A434" s="7" t="s">
        <v>24</v>
      </c>
      <c r="B434" s="7" t="str">
        <f>"20211526"</f>
        <v>20211526</v>
      </c>
      <c r="C434" s="7" t="s">
        <v>25</v>
      </c>
      <c r="D434" s="8">
        <v>25.2</v>
      </c>
      <c r="E434" s="8">
        <v>72.3</v>
      </c>
      <c r="F434" s="8">
        <v>97.5</v>
      </c>
      <c r="G434" s="7" t="s">
        <v>10</v>
      </c>
    </row>
    <row r="435" s="3" customFormat="1" customHeight="1" spans="1:7">
      <c r="A435" s="7" t="s">
        <v>24</v>
      </c>
      <c r="B435" s="7" t="str">
        <f>"20211527"</f>
        <v>20211527</v>
      </c>
      <c r="C435" s="7" t="s">
        <v>25</v>
      </c>
      <c r="D435" s="8">
        <v>21.6</v>
      </c>
      <c r="E435" s="8">
        <v>59.6</v>
      </c>
      <c r="F435" s="8">
        <v>81.2</v>
      </c>
      <c r="G435" s="7" t="s">
        <v>10</v>
      </c>
    </row>
    <row r="436" s="3" customFormat="1" customHeight="1" spans="1:7">
      <c r="A436" s="7" t="s">
        <v>26</v>
      </c>
      <c r="B436" s="7" t="str">
        <f>"20211601"</f>
        <v>20211601</v>
      </c>
      <c r="C436" s="7" t="s">
        <v>27</v>
      </c>
      <c r="D436" s="8">
        <v>21.6</v>
      </c>
      <c r="E436" s="8">
        <v>52.9</v>
      </c>
      <c r="F436" s="8">
        <v>74.5</v>
      </c>
      <c r="G436" s="7" t="s">
        <v>10</v>
      </c>
    </row>
    <row r="437" s="3" customFormat="1" customHeight="1" spans="1:7">
      <c r="A437" s="7" t="s">
        <v>26</v>
      </c>
      <c r="B437" s="7" t="str">
        <f>"20211602"</f>
        <v>20211602</v>
      </c>
      <c r="C437" s="7" t="s">
        <v>27</v>
      </c>
      <c r="D437" s="8">
        <v>0</v>
      </c>
      <c r="E437" s="8">
        <v>0</v>
      </c>
      <c r="F437" s="8">
        <v>0</v>
      </c>
      <c r="G437" s="7" t="s">
        <v>11</v>
      </c>
    </row>
    <row r="438" s="3" customFormat="1" customHeight="1" spans="1:7">
      <c r="A438" s="7" t="s">
        <v>26</v>
      </c>
      <c r="B438" s="7" t="str">
        <f>"20211603"</f>
        <v>20211603</v>
      </c>
      <c r="C438" s="7" t="s">
        <v>27</v>
      </c>
      <c r="D438" s="8">
        <v>0</v>
      </c>
      <c r="E438" s="8">
        <v>0</v>
      </c>
      <c r="F438" s="8">
        <v>0</v>
      </c>
      <c r="G438" s="7" t="s">
        <v>11</v>
      </c>
    </row>
    <row r="439" s="3" customFormat="1" customHeight="1" spans="1:7">
      <c r="A439" s="7" t="s">
        <v>28</v>
      </c>
      <c r="B439" s="7" t="str">
        <f>"20211604"</f>
        <v>20211604</v>
      </c>
      <c r="C439" s="7" t="s">
        <v>27</v>
      </c>
      <c r="D439" s="8">
        <v>0</v>
      </c>
      <c r="E439" s="8">
        <v>0</v>
      </c>
      <c r="F439" s="8">
        <v>0</v>
      </c>
      <c r="G439" s="7" t="s">
        <v>11</v>
      </c>
    </row>
    <row r="440" s="3" customFormat="1" customHeight="1" spans="1:7">
      <c r="A440" s="7" t="s">
        <v>28</v>
      </c>
      <c r="B440" s="7" t="str">
        <f>"20211605"</f>
        <v>20211605</v>
      </c>
      <c r="C440" s="7" t="s">
        <v>27</v>
      </c>
      <c r="D440" s="8">
        <v>29.6</v>
      </c>
      <c r="E440" s="8">
        <v>67.9</v>
      </c>
      <c r="F440" s="8">
        <v>97.5</v>
      </c>
      <c r="G440" s="7" t="s">
        <v>10</v>
      </c>
    </row>
    <row r="441" s="3" customFormat="1" customHeight="1" spans="1:7">
      <c r="A441" s="7" t="s">
        <v>28</v>
      </c>
      <c r="B441" s="7" t="str">
        <f>"20211606"</f>
        <v>20211606</v>
      </c>
      <c r="C441" s="7" t="s">
        <v>27</v>
      </c>
      <c r="D441" s="8">
        <v>28</v>
      </c>
      <c r="E441" s="8">
        <v>65</v>
      </c>
      <c r="F441" s="8">
        <v>93</v>
      </c>
      <c r="G441" s="7" t="s">
        <v>10</v>
      </c>
    </row>
    <row r="442" s="3" customFormat="1" customHeight="1" spans="1:7">
      <c r="A442" s="7" t="s">
        <v>29</v>
      </c>
      <c r="B442" s="7" t="str">
        <f>"20211607"</f>
        <v>20211607</v>
      </c>
      <c r="C442" s="7" t="s">
        <v>27</v>
      </c>
      <c r="D442" s="8">
        <v>28</v>
      </c>
      <c r="E442" s="8">
        <v>62.5</v>
      </c>
      <c r="F442" s="8">
        <v>90.5</v>
      </c>
      <c r="G442" s="7" t="s">
        <v>10</v>
      </c>
    </row>
    <row r="443" s="3" customFormat="1" customHeight="1" spans="1:7">
      <c r="A443" s="7" t="s">
        <v>29</v>
      </c>
      <c r="B443" s="7" t="str">
        <f>"20211608"</f>
        <v>20211608</v>
      </c>
      <c r="C443" s="7" t="s">
        <v>27</v>
      </c>
      <c r="D443" s="8">
        <v>26</v>
      </c>
      <c r="E443" s="8">
        <v>51.8</v>
      </c>
      <c r="F443" s="8">
        <v>77.8</v>
      </c>
      <c r="G443" s="7" t="s">
        <v>10</v>
      </c>
    </row>
    <row r="444" s="3" customFormat="1" customHeight="1" spans="1:7">
      <c r="A444" s="7" t="s">
        <v>29</v>
      </c>
      <c r="B444" s="7" t="str">
        <f>"20211609"</f>
        <v>20211609</v>
      </c>
      <c r="C444" s="7" t="s">
        <v>27</v>
      </c>
      <c r="D444" s="8">
        <v>26.8</v>
      </c>
      <c r="E444" s="8">
        <v>51.8</v>
      </c>
      <c r="F444" s="8">
        <v>78.6</v>
      </c>
      <c r="G444" s="7" t="s">
        <v>10</v>
      </c>
    </row>
    <row r="445" s="3" customFormat="1" customHeight="1" spans="1:7">
      <c r="A445" s="7" t="s">
        <v>30</v>
      </c>
      <c r="B445" s="7" t="str">
        <f>"20211610"</f>
        <v>20211610</v>
      </c>
      <c r="C445" s="7" t="s">
        <v>31</v>
      </c>
      <c r="D445" s="8">
        <v>0</v>
      </c>
      <c r="E445" s="8">
        <v>0</v>
      </c>
      <c r="F445" s="8">
        <v>0</v>
      </c>
      <c r="G445" s="7" t="s">
        <v>11</v>
      </c>
    </row>
    <row r="446" s="3" customFormat="1" customHeight="1" spans="1:7">
      <c r="A446" s="7" t="s">
        <v>30</v>
      </c>
      <c r="B446" s="7" t="str">
        <f>"20211611"</f>
        <v>20211611</v>
      </c>
      <c r="C446" s="7" t="s">
        <v>31</v>
      </c>
      <c r="D446" s="8">
        <v>21</v>
      </c>
      <c r="E446" s="8">
        <v>52.2</v>
      </c>
      <c r="F446" s="8">
        <v>73.2</v>
      </c>
      <c r="G446" s="7" t="s">
        <v>10</v>
      </c>
    </row>
    <row r="447" s="3" customFormat="1" customHeight="1" spans="1:7">
      <c r="A447" s="7" t="s">
        <v>30</v>
      </c>
      <c r="B447" s="7" t="str">
        <f>"20211612"</f>
        <v>20211612</v>
      </c>
      <c r="C447" s="7" t="s">
        <v>31</v>
      </c>
      <c r="D447" s="8">
        <v>0</v>
      </c>
      <c r="E447" s="8">
        <v>0</v>
      </c>
      <c r="F447" s="8">
        <v>0</v>
      </c>
      <c r="G447" s="7" t="s">
        <v>11</v>
      </c>
    </row>
    <row r="448" s="3" customFormat="1" customHeight="1" spans="1:7">
      <c r="A448" s="7" t="s">
        <v>32</v>
      </c>
      <c r="B448" s="7" t="str">
        <f>"20211613"</f>
        <v>20211613</v>
      </c>
      <c r="C448" s="7" t="s">
        <v>33</v>
      </c>
      <c r="D448" s="8">
        <v>19</v>
      </c>
      <c r="E448" s="8">
        <v>68.6</v>
      </c>
      <c r="F448" s="8">
        <v>87.6</v>
      </c>
      <c r="G448" s="7" t="s">
        <v>10</v>
      </c>
    </row>
    <row r="449" s="3" customFormat="1" customHeight="1" spans="1:7">
      <c r="A449" s="7" t="s">
        <v>32</v>
      </c>
      <c r="B449" s="7" t="str">
        <f>"20211614"</f>
        <v>20211614</v>
      </c>
      <c r="C449" s="7" t="s">
        <v>33</v>
      </c>
      <c r="D449" s="8">
        <v>21.8</v>
      </c>
      <c r="E449" s="8">
        <v>58.2</v>
      </c>
      <c r="F449" s="8">
        <v>80</v>
      </c>
      <c r="G449" s="7" t="s">
        <v>10</v>
      </c>
    </row>
    <row r="450" s="3" customFormat="1" customHeight="1" spans="1:7">
      <c r="A450" s="7" t="s">
        <v>32</v>
      </c>
      <c r="B450" s="7" t="str">
        <f>"20211615"</f>
        <v>20211615</v>
      </c>
      <c r="C450" s="7" t="s">
        <v>33</v>
      </c>
      <c r="D450" s="8">
        <v>0</v>
      </c>
      <c r="E450" s="8">
        <v>0</v>
      </c>
      <c r="F450" s="8">
        <v>0</v>
      </c>
      <c r="G450" s="7" t="s">
        <v>11</v>
      </c>
    </row>
    <row r="451" s="3" customFormat="1" customHeight="1" spans="1:7">
      <c r="A451" s="7" t="s">
        <v>32</v>
      </c>
      <c r="B451" s="7" t="str">
        <f>"20211616"</f>
        <v>20211616</v>
      </c>
      <c r="C451" s="7" t="s">
        <v>33</v>
      </c>
      <c r="D451" s="8">
        <v>21.8</v>
      </c>
      <c r="E451" s="8">
        <v>63.8</v>
      </c>
      <c r="F451" s="8">
        <v>85.6</v>
      </c>
      <c r="G451" s="7" t="s">
        <v>10</v>
      </c>
    </row>
    <row r="452" s="3" customFormat="1" customHeight="1" spans="1:7">
      <c r="A452" s="7" t="s">
        <v>32</v>
      </c>
      <c r="B452" s="7" t="str">
        <f>"20211617"</f>
        <v>20211617</v>
      </c>
      <c r="C452" s="7" t="s">
        <v>33</v>
      </c>
      <c r="D452" s="8">
        <v>25.4</v>
      </c>
      <c r="E452" s="8">
        <v>64.9</v>
      </c>
      <c r="F452" s="8">
        <v>90.3</v>
      </c>
      <c r="G452" s="7" t="s">
        <v>10</v>
      </c>
    </row>
    <row r="453" s="3" customFormat="1" customHeight="1" spans="1:7">
      <c r="A453" s="7" t="s">
        <v>32</v>
      </c>
      <c r="B453" s="7" t="str">
        <f>"20211618"</f>
        <v>20211618</v>
      </c>
      <c r="C453" s="7" t="s">
        <v>33</v>
      </c>
      <c r="D453" s="8">
        <v>24</v>
      </c>
      <c r="E453" s="8">
        <v>65.6</v>
      </c>
      <c r="F453" s="8">
        <v>89.6</v>
      </c>
      <c r="G453" s="7" t="s">
        <v>10</v>
      </c>
    </row>
    <row r="454" s="3" customFormat="1" customHeight="1" spans="1:7">
      <c r="A454" s="7" t="s">
        <v>32</v>
      </c>
      <c r="B454" s="7" t="str">
        <f>"20211619"</f>
        <v>20211619</v>
      </c>
      <c r="C454" s="7" t="s">
        <v>33</v>
      </c>
      <c r="D454" s="8">
        <v>20.2</v>
      </c>
      <c r="E454" s="8">
        <v>64.5</v>
      </c>
      <c r="F454" s="8">
        <v>84.7</v>
      </c>
      <c r="G454" s="7" t="s">
        <v>10</v>
      </c>
    </row>
    <row r="455" s="3" customFormat="1" customHeight="1" spans="1:7">
      <c r="A455" s="7" t="s">
        <v>32</v>
      </c>
      <c r="B455" s="7" t="str">
        <f>"20211620"</f>
        <v>20211620</v>
      </c>
      <c r="C455" s="7" t="s">
        <v>33</v>
      </c>
      <c r="D455" s="8">
        <v>24</v>
      </c>
      <c r="E455" s="8">
        <v>68.3</v>
      </c>
      <c r="F455" s="8">
        <v>92.3</v>
      </c>
      <c r="G455" s="7" t="s">
        <v>10</v>
      </c>
    </row>
    <row r="456" s="3" customFormat="1" customHeight="1" spans="1:7">
      <c r="A456" s="7" t="s">
        <v>32</v>
      </c>
      <c r="B456" s="7" t="str">
        <f>"20211621"</f>
        <v>20211621</v>
      </c>
      <c r="C456" s="7" t="s">
        <v>33</v>
      </c>
      <c r="D456" s="8">
        <v>0</v>
      </c>
      <c r="E456" s="8">
        <v>0</v>
      </c>
      <c r="F456" s="8">
        <v>0</v>
      </c>
      <c r="G456" s="7" t="s">
        <v>11</v>
      </c>
    </row>
    <row r="457" s="3" customFormat="1" customHeight="1" spans="1:7">
      <c r="A457" s="7" t="s">
        <v>32</v>
      </c>
      <c r="B457" s="7" t="str">
        <f>"20211622"</f>
        <v>20211622</v>
      </c>
      <c r="C457" s="7" t="s">
        <v>33</v>
      </c>
      <c r="D457" s="8">
        <v>21.6</v>
      </c>
      <c r="E457" s="8">
        <v>64.8</v>
      </c>
      <c r="F457" s="8">
        <v>86.4</v>
      </c>
      <c r="G457" s="7" t="s">
        <v>10</v>
      </c>
    </row>
    <row r="458" s="3" customFormat="1" customHeight="1" spans="1:7">
      <c r="A458" s="7" t="s">
        <v>32</v>
      </c>
      <c r="B458" s="7" t="str">
        <f>"20211623"</f>
        <v>20211623</v>
      </c>
      <c r="C458" s="7" t="s">
        <v>33</v>
      </c>
      <c r="D458" s="8">
        <v>22.4</v>
      </c>
      <c r="E458" s="8">
        <v>58.3</v>
      </c>
      <c r="F458" s="8">
        <v>80.7</v>
      </c>
      <c r="G458" s="7" t="s">
        <v>10</v>
      </c>
    </row>
    <row r="459" s="3" customFormat="1" customHeight="1" spans="1:7">
      <c r="A459" s="7" t="s">
        <v>32</v>
      </c>
      <c r="B459" s="7" t="str">
        <f>"20211624"</f>
        <v>20211624</v>
      </c>
      <c r="C459" s="7" t="s">
        <v>33</v>
      </c>
      <c r="D459" s="8">
        <v>21.8</v>
      </c>
      <c r="E459" s="8">
        <v>59.1</v>
      </c>
      <c r="F459" s="8">
        <v>80.9</v>
      </c>
      <c r="G459" s="7" t="s">
        <v>10</v>
      </c>
    </row>
    <row r="460" s="3" customFormat="1" customHeight="1" spans="1:7">
      <c r="A460" s="7" t="s">
        <v>32</v>
      </c>
      <c r="B460" s="7" t="str">
        <f>"20211625"</f>
        <v>20211625</v>
      </c>
      <c r="C460" s="7" t="s">
        <v>33</v>
      </c>
      <c r="D460" s="8">
        <v>0</v>
      </c>
      <c r="E460" s="8">
        <v>0</v>
      </c>
      <c r="F460" s="8">
        <v>0</v>
      </c>
      <c r="G460" s="7" t="s">
        <v>11</v>
      </c>
    </row>
    <row r="461" s="3" customFormat="1" customHeight="1" spans="1:7">
      <c r="A461" s="7" t="s">
        <v>32</v>
      </c>
      <c r="B461" s="7" t="str">
        <f>"20211626"</f>
        <v>20211626</v>
      </c>
      <c r="C461" s="7" t="s">
        <v>33</v>
      </c>
      <c r="D461" s="8">
        <v>25.4</v>
      </c>
      <c r="E461" s="8">
        <v>59.1</v>
      </c>
      <c r="F461" s="8">
        <v>84.5</v>
      </c>
      <c r="G461" s="7" t="s">
        <v>10</v>
      </c>
    </row>
    <row r="462" s="3" customFormat="1" customHeight="1" spans="1:7">
      <c r="A462" s="7" t="s">
        <v>32</v>
      </c>
      <c r="B462" s="7" t="str">
        <f>"20211627"</f>
        <v>20211627</v>
      </c>
      <c r="C462" s="7" t="s">
        <v>33</v>
      </c>
      <c r="D462" s="8">
        <v>13.8</v>
      </c>
      <c r="E462" s="8">
        <v>61.9</v>
      </c>
      <c r="F462" s="8">
        <v>75.7</v>
      </c>
      <c r="G462" s="7" t="s">
        <v>10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</dc:creator>
  <cp:lastModifiedBy>老関</cp:lastModifiedBy>
  <dcterms:created xsi:type="dcterms:W3CDTF">2021-10-19T03:56:00Z</dcterms:created>
  <dcterms:modified xsi:type="dcterms:W3CDTF">2021-10-19T07:00:21Z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B5563937CA424000928CEC668D131D14</vt:lpwstr>
  </property>
  <property fmtid="{D5CDD505-2E9C-101B-9397-08002B2CF9AE}" pid="3" name="KSOProductBuildVer">
    <vt:lpwstr>2052-11.1.0.11045</vt:lpwstr>
  </property>
</Properties>
</file>