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40" tabRatio="759" activeTab="0"/>
  </bookViews>
  <sheets>
    <sheet name="进入体检人员名单" sheetId="1" r:id="rId1"/>
  </sheets>
  <externalReferences>
    <externalReference r:id="rId4"/>
  </externalReferences>
  <definedNames/>
  <calcPr fullCalcOnLoad="1"/>
</workbook>
</file>

<file path=xl/sharedStrings.xml><?xml version="1.0" encoding="utf-8"?>
<sst xmlns="http://schemas.openxmlformats.org/spreadsheetml/2006/main" count="266" uniqueCount="144">
  <si>
    <t>附件</t>
  </si>
  <si>
    <t>名山区2021年下半年公开考试招聘医护类事业单位工作人员总成绩排名及进入体检人员名单</t>
  </si>
  <si>
    <t>姓名</t>
  </si>
  <si>
    <t>性别</t>
  </si>
  <si>
    <t>准考证号</t>
  </si>
  <si>
    <t>岗位编码</t>
  </si>
  <si>
    <t>招聘单位</t>
  </si>
  <si>
    <t>科目1折合成绩</t>
  </si>
  <si>
    <t>科目2折合成绩</t>
  </si>
  <si>
    <t>加分</t>
  </si>
  <si>
    <t>笔试   成绩</t>
  </si>
  <si>
    <t>笔试折合成绩</t>
  </si>
  <si>
    <t>面试成绩</t>
  </si>
  <si>
    <t>面试折合成绩</t>
  </si>
  <si>
    <t>总成绩</t>
  </si>
  <si>
    <t>总成绩排名</t>
  </si>
  <si>
    <t>是否进入体检</t>
  </si>
  <si>
    <t>备注</t>
  </si>
  <si>
    <t>闵敏</t>
  </si>
  <si>
    <t>女</t>
  </si>
  <si>
    <t>2222216010920</t>
  </si>
  <si>
    <t>21072001</t>
  </si>
  <si>
    <t>雅安市名山区
人民医院</t>
  </si>
  <si>
    <t>是</t>
  </si>
  <si>
    <t>卢丹</t>
  </si>
  <si>
    <t>2222216010921</t>
  </si>
  <si>
    <t>21072002</t>
  </si>
  <si>
    <t>王晓毓</t>
  </si>
  <si>
    <t>2222216010924</t>
  </si>
  <si>
    <t>21072004</t>
  </si>
  <si>
    <t>雅安市名山区
中医医院</t>
  </si>
  <si>
    <t>盘鹏峰</t>
  </si>
  <si>
    <t>2222216010923</t>
  </si>
  <si>
    <t>杨小力</t>
  </si>
  <si>
    <t>2222216010925</t>
  </si>
  <si>
    <t>21072006</t>
  </si>
  <si>
    <t>周静</t>
  </si>
  <si>
    <t>2222216011015</t>
  </si>
  <si>
    <t>21072009</t>
  </si>
  <si>
    <t>雅安市名山区妇幼保健计划生育服务中心</t>
  </si>
  <si>
    <t>周洁</t>
  </si>
  <si>
    <t>2222216010927</t>
  </si>
  <si>
    <t>张晓宇</t>
  </si>
  <si>
    <t>2222216011019</t>
  </si>
  <si>
    <t>21072010</t>
  </si>
  <si>
    <t>雅安市名山区疾病预防控制中心</t>
  </si>
  <si>
    <t>朱茂薇</t>
  </si>
  <si>
    <t>2222216011018</t>
  </si>
  <si>
    <t>冯欣</t>
  </si>
  <si>
    <t>2222216011108</t>
  </si>
  <si>
    <t>21072012</t>
  </si>
  <si>
    <t>雅安市名山区
百丈镇中心卫生院</t>
  </si>
  <si>
    <t>罗丹</t>
  </si>
  <si>
    <t>2222216011113</t>
  </si>
  <si>
    <t>叶乙琳</t>
  </si>
  <si>
    <t>2222216011029</t>
  </si>
  <si>
    <t>李长娇</t>
  </si>
  <si>
    <t>2222216011023</t>
  </si>
  <si>
    <t>邓早红</t>
  </si>
  <si>
    <t>2222216011020</t>
  </si>
  <si>
    <t>常显峰</t>
  </si>
  <si>
    <t>2222216011101</t>
  </si>
  <si>
    <t>28.5</t>
  </si>
  <si>
    <t>29.45</t>
  </si>
  <si>
    <t>57.95</t>
  </si>
  <si>
    <t>34.77</t>
  </si>
  <si>
    <t>资格复审递补</t>
  </si>
  <si>
    <t>胡红霞</t>
  </si>
  <si>
    <t>2222216011120</t>
  </si>
  <si>
    <t>21072013</t>
  </si>
  <si>
    <t>高玉彬</t>
  </si>
  <si>
    <t>2222216011121</t>
  </si>
  <si>
    <t>汪杙莎</t>
  </si>
  <si>
    <t>2222216011125</t>
  </si>
  <si>
    <t>21072014</t>
  </si>
  <si>
    <t>宋孝烨</t>
  </si>
  <si>
    <t>男</t>
  </si>
  <si>
    <t>2222216011127</t>
  </si>
  <si>
    <t>邓思毅</t>
  </si>
  <si>
    <t>2222216011212</t>
  </si>
  <si>
    <t>21072016</t>
  </si>
  <si>
    <t>雅安市名山区蒙阳街道社区卫生服务中心</t>
  </si>
  <si>
    <t>卢昶</t>
  </si>
  <si>
    <t>2222216011208</t>
  </si>
  <si>
    <t>陈柯</t>
  </si>
  <si>
    <t>2222216011203</t>
  </si>
  <si>
    <t>彭锦波</t>
  </si>
  <si>
    <t>2222216011205</t>
  </si>
  <si>
    <t>李艳虹</t>
  </si>
  <si>
    <t>2222216011206</t>
  </si>
  <si>
    <t>陈之恒</t>
  </si>
  <si>
    <t>2222216011305</t>
  </si>
  <si>
    <t>21072017</t>
  </si>
  <si>
    <t>李卓</t>
  </si>
  <si>
    <t>2222216011230</t>
  </si>
  <si>
    <t>杨明芳</t>
  </si>
  <si>
    <t>2222216011302</t>
  </si>
  <si>
    <t>33</t>
  </si>
  <si>
    <t>35.75</t>
  </si>
  <si>
    <t>68.75</t>
  </si>
  <si>
    <t>41.25</t>
  </si>
  <si>
    <t>陈明萌</t>
  </si>
  <si>
    <t>2222216011405</t>
  </si>
  <si>
    <t>21072018</t>
  </si>
  <si>
    <t>赵华敏</t>
  </si>
  <si>
    <t>2222216011314</t>
  </si>
  <si>
    <t>尹维维</t>
  </si>
  <si>
    <t>2222216011308</t>
  </si>
  <si>
    <t>冯旻龑</t>
  </si>
  <si>
    <t>2222216011512</t>
  </si>
  <si>
    <t>21072019</t>
  </si>
  <si>
    <t>雅安市名山区
蒙顶山镇卫生院</t>
  </si>
  <si>
    <t>刘关竹</t>
  </si>
  <si>
    <t>2222216011513</t>
  </si>
  <si>
    <t>李娜</t>
  </si>
  <si>
    <t>2222216011511</t>
  </si>
  <si>
    <t>高川</t>
  </si>
  <si>
    <t>2222216011524</t>
  </si>
  <si>
    <t>21072020</t>
  </si>
  <si>
    <t>雅安市名山区
前进镇卫生院</t>
  </si>
  <si>
    <t>胡文婧</t>
  </si>
  <si>
    <t>2222216011516</t>
  </si>
  <si>
    <t>杨琳</t>
  </si>
  <si>
    <t>2222216011520</t>
  </si>
  <si>
    <t>石娇</t>
  </si>
  <si>
    <t>2222216011602</t>
  </si>
  <si>
    <t>21072021</t>
  </si>
  <si>
    <t>雅安市名山区
红星镇卫生院</t>
  </si>
  <si>
    <t>李桃红</t>
  </si>
  <si>
    <t>2222216011608</t>
  </si>
  <si>
    <t>21072022</t>
  </si>
  <si>
    <t>雅安市名山区
马岭镇卫生院</t>
  </si>
  <si>
    <t>徐艳湄</t>
  </si>
  <si>
    <t>2222216011604</t>
  </si>
  <si>
    <t>文成亮</t>
  </si>
  <si>
    <t>2222216011610</t>
  </si>
  <si>
    <t>赵黎琳</t>
  </si>
  <si>
    <t>2222216011612</t>
  </si>
  <si>
    <t>21072024</t>
  </si>
  <si>
    <t>雅安市名山区
茅河镇卫生院</t>
  </si>
  <si>
    <t>朱兴东</t>
  </si>
  <si>
    <t>2222216011615</t>
  </si>
  <si>
    <t>李美</t>
  </si>
  <si>
    <t>2222216011613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</si>
</sst>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9"/>
      <name val="宋体"/>
      <family val="0"/>
    </font>
    <font>
      <b/>
      <sz val="16"/>
      <name val="宋体"/>
      <family val="0"/>
    </font>
    <font>
      <b/>
      <sz val="9"/>
      <name val="宋体"/>
      <family val="0"/>
    </font>
    <font>
      <sz val="10"/>
      <name val="宋体"/>
      <family val="0"/>
    </font>
    <font>
      <b/>
      <sz val="11"/>
      <color indexed="63"/>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u val="single"/>
      <sz val="12"/>
      <color indexed="12"/>
      <name val="宋体"/>
      <family val="0"/>
    </font>
    <font>
      <b/>
      <sz val="11"/>
      <color indexed="6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u val="single"/>
      <sz val="9"/>
      <color indexed="12"/>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0"/>
      <name val="Arial"/>
      <family val="2"/>
    </font>
    <font>
      <u val="single"/>
      <sz val="9"/>
      <color indexed="3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21" fillId="0" borderId="0" applyNumberFormat="0" applyFill="0" applyBorder="0" applyAlignment="0" applyProtection="0"/>
    <xf numFmtId="0" fontId="31" fillId="32" borderId="0" applyNumberFormat="0" applyBorder="0" applyAlignment="0" applyProtection="0"/>
    <xf numFmtId="0" fontId="0" fillId="0" borderId="0">
      <alignment vertical="center"/>
      <protection/>
    </xf>
    <xf numFmtId="0" fontId="26" fillId="0" borderId="0">
      <alignment/>
      <protection/>
    </xf>
    <xf numFmtId="0" fontId="26" fillId="0" borderId="0">
      <alignment/>
      <protection/>
    </xf>
    <xf numFmtId="0" fontId="27" fillId="0" borderId="0" applyNumberFormat="0" applyFill="0" applyBorder="0" applyAlignment="0" applyProtection="0"/>
  </cellStyleXfs>
  <cellXfs count="14">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xf>
    <xf numFmtId="49" fontId="2" fillId="0" borderId="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超级链接" xfId="62"/>
    <cellStyle name="60% - 强调文字颜色 6" xfId="63"/>
    <cellStyle name="常规 2" xfId="64"/>
    <cellStyle name="常规 3" xfId="65"/>
    <cellStyle name="常规 4" xfId="66"/>
    <cellStyle name="后继超级链接"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F\Desktop\&#20844;&#24320;&#25307;&#32856;\2021\2021&#32771;&#35797;&#25307;&#32856;\&#19979;&#21322;&#24180;\4.&#38754;&#35797;\&#38597;&#23433;&#24066;&#21517;&#23665;&#21306;2021&#24180;&#19979;&#21322;&#24180;&#20844;&#24320;&#32771;&#35797;&#25307;&#32856;&#21307;&#25252;&#31867;&#20107;&#19994;&#21333;&#20301;&#24037;&#20316;&#20154;&#21592;&#24635;&#25104;&#32489;&#25490;&#215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面试成绩汇总表"/>
      <sheetName val="表二面试成绩确认表"/>
      <sheetName val="表三（面试成绩排名表）"/>
      <sheetName val="表四（总成绩排名表）"/>
    </sheetNames>
    <sheetDataSet>
      <sheetData sheetId="2">
        <row r="5">
          <cell r="B5" t="str">
            <v>闵敏</v>
          </cell>
          <cell r="C5" t="str">
            <v>女</v>
          </cell>
          <cell r="D5" t="str">
            <v>2222216010920</v>
          </cell>
          <cell r="E5">
            <v>78.6</v>
          </cell>
          <cell r="F5" t="str">
            <v>雅安市名山区人民医院</v>
          </cell>
          <cell r="G5" t="str">
            <v>21072001</v>
          </cell>
          <cell r="H5">
            <v>1</v>
          </cell>
        </row>
        <row r="6">
          <cell r="B6" t="str">
            <v>卢丹</v>
          </cell>
          <cell r="C6" t="str">
            <v>女</v>
          </cell>
          <cell r="D6" t="str">
            <v>2222216010921</v>
          </cell>
          <cell r="E6">
            <v>84.8</v>
          </cell>
          <cell r="F6" t="str">
            <v>雅安市名山区人民医院</v>
          </cell>
          <cell r="G6" t="str">
            <v>21072002</v>
          </cell>
          <cell r="H6">
            <v>1</v>
          </cell>
        </row>
        <row r="7">
          <cell r="B7" t="str">
            <v>王晓毓</v>
          </cell>
          <cell r="C7" t="str">
            <v>女</v>
          </cell>
          <cell r="D7" t="str">
            <v>2222216010924</v>
          </cell>
          <cell r="E7">
            <v>80.8</v>
          </cell>
          <cell r="F7" t="str">
            <v>雅安市名山区中医医院</v>
          </cell>
          <cell r="G7" t="str">
            <v>21072004</v>
          </cell>
          <cell r="H7">
            <v>2</v>
          </cell>
        </row>
        <row r="8">
          <cell r="B8" t="str">
            <v>盘鹏峰</v>
          </cell>
          <cell r="C8" t="str">
            <v>女</v>
          </cell>
          <cell r="D8" t="str">
            <v>2222216010923</v>
          </cell>
          <cell r="E8">
            <v>81</v>
          </cell>
          <cell r="F8" t="str">
            <v>雅安市名山区中医医院</v>
          </cell>
          <cell r="G8" t="str">
            <v>21072004</v>
          </cell>
          <cell r="H8">
            <v>1</v>
          </cell>
        </row>
        <row r="9">
          <cell r="B9" t="str">
            <v>杨小力</v>
          </cell>
          <cell r="C9" t="str">
            <v>女</v>
          </cell>
          <cell r="D9" t="str">
            <v>2222216010925</v>
          </cell>
          <cell r="E9">
            <v>75.8</v>
          </cell>
          <cell r="F9" t="str">
            <v>雅安市名山区中医医院</v>
          </cell>
          <cell r="G9" t="str">
            <v>21072006</v>
          </cell>
          <cell r="H9">
            <v>1</v>
          </cell>
        </row>
        <row r="10">
          <cell r="B10" t="str">
            <v>周洁</v>
          </cell>
          <cell r="C10" t="str">
            <v>女</v>
          </cell>
          <cell r="D10" t="str">
            <v>2222216010927</v>
          </cell>
          <cell r="E10">
            <v>82.6</v>
          </cell>
          <cell r="F10" t="str">
            <v>雅安市名山区妇幼保健计划生育服务中心</v>
          </cell>
          <cell r="G10" t="str">
            <v>21072009</v>
          </cell>
          <cell r="H10">
            <v>2</v>
          </cell>
        </row>
        <row r="11">
          <cell r="B11" t="str">
            <v>周静</v>
          </cell>
          <cell r="C11" t="str">
            <v>女</v>
          </cell>
          <cell r="D11" t="str">
            <v>2222216011015</v>
          </cell>
          <cell r="E11">
            <v>86.6</v>
          </cell>
          <cell r="F11" t="str">
            <v>雅安市名山区妇幼保健计划生育服务中心</v>
          </cell>
          <cell r="G11" t="str">
            <v>21072009</v>
          </cell>
          <cell r="H11">
            <v>1</v>
          </cell>
        </row>
        <row r="12">
          <cell r="B12" t="str">
            <v>张晓宇</v>
          </cell>
          <cell r="C12" t="str">
            <v>女</v>
          </cell>
          <cell r="D12" t="str">
            <v>2222216011019</v>
          </cell>
          <cell r="E12">
            <v>82.5</v>
          </cell>
          <cell r="F12" t="str">
            <v>雅安市名山区疾病预防控制中心</v>
          </cell>
          <cell r="G12" t="str">
            <v>21072010</v>
          </cell>
          <cell r="H12">
            <v>1</v>
          </cell>
        </row>
        <row r="13">
          <cell r="B13" t="str">
            <v>朱茂薇</v>
          </cell>
          <cell r="C13" t="str">
            <v>女</v>
          </cell>
          <cell r="D13" t="str">
            <v>2222216011018</v>
          </cell>
          <cell r="E13">
            <v>81.2</v>
          </cell>
          <cell r="F13" t="str">
            <v>雅安市名山区疾病预防控制中心</v>
          </cell>
          <cell r="G13" t="str">
            <v>21072010</v>
          </cell>
          <cell r="H13">
            <v>2</v>
          </cell>
        </row>
        <row r="14">
          <cell r="B14" t="str">
            <v>冯欣</v>
          </cell>
          <cell r="C14" t="str">
            <v>女</v>
          </cell>
          <cell r="D14" t="str">
            <v>2222216011108</v>
          </cell>
          <cell r="E14">
            <v>82.7</v>
          </cell>
          <cell r="F14" t="str">
            <v>雅安市名山区百丈镇中心卫生院</v>
          </cell>
          <cell r="G14" t="str">
            <v>21072012</v>
          </cell>
          <cell r="H14">
            <v>1</v>
          </cell>
        </row>
        <row r="15">
          <cell r="B15" t="str">
            <v>罗丹</v>
          </cell>
          <cell r="C15" t="str">
            <v>女</v>
          </cell>
          <cell r="D15" t="str">
            <v>2222216011113</v>
          </cell>
          <cell r="E15">
            <v>82</v>
          </cell>
          <cell r="F15" t="str">
            <v>雅安市名山区百丈镇中心卫生院</v>
          </cell>
          <cell r="G15" t="str">
            <v>21072012</v>
          </cell>
          <cell r="H15">
            <v>2</v>
          </cell>
        </row>
        <row r="16">
          <cell r="B16" t="str">
            <v>叶乙琳</v>
          </cell>
          <cell r="C16" t="str">
            <v>女</v>
          </cell>
          <cell r="D16" t="str">
            <v>2222216011029</v>
          </cell>
          <cell r="E16">
            <v>78.8</v>
          </cell>
          <cell r="F16" t="str">
            <v>雅安市名山区百丈镇中心卫生院</v>
          </cell>
          <cell r="G16" t="str">
            <v>21072012</v>
          </cell>
          <cell r="H16">
            <v>3</v>
          </cell>
        </row>
        <row r="17">
          <cell r="B17" t="str">
            <v>李长娇</v>
          </cell>
          <cell r="C17" t="str">
            <v>女</v>
          </cell>
          <cell r="D17" t="str">
            <v>2222216011023</v>
          </cell>
          <cell r="E17">
            <v>77.8</v>
          </cell>
          <cell r="F17" t="str">
            <v>雅安市名山区百丈镇中心卫生院</v>
          </cell>
          <cell r="G17" t="str">
            <v>21072012</v>
          </cell>
          <cell r="H17">
            <v>5</v>
          </cell>
        </row>
        <row r="18">
          <cell r="B18" t="str">
            <v>邓早红</v>
          </cell>
          <cell r="C18" t="str">
            <v>女</v>
          </cell>
          <cell r="D18" t="str">
            <v>2222216011020</v>
          </cell>
          <cell r="E18">
            <v>77.8</v>
          </cell>
          <cell r="F18" t="str">
            <v>雅安市名山区百丈镇中心卫生院</v>
          </cell>
          <cell r="G18" t="str">
            <v>21072012</v>
          </cell>
          <cell r="H18">
            <v>5</v>
          </cell>
        </row>
        <row r="19">
          <cell r="B19" t="str">
            <v>常显峰</v>
          </cell>
          <cell r="C19" t="str">
            <v>女</v>
          </cell>
          <cell r="D19" t="str">
            <v>2222216011101</v>
          </cell>
          <cell r="E19">
            <v>78.4</v>
          </cell>
          <cell r="F19" t="str">
            <v>雅安市名山区百丈镇中心卫生院</v>
          </cell>
          <cell r="G19" t="str">
            <v>21072012</v>
          </cell>
          <cell r="H19">
            <v>4</v>
          </cell>
        </row>
        <row r="20">
          <cell r="B20" t="str">
            <v>李桃红</v>
          </cell>
          <cell r="C20" t="str">
            <v>女</v>
          </cell>
          <cell r="D20" t="str">
            <v>2222216011608</v>
          </cell>
          <cell r="E20">
            <v>84.6</v>
          </cell>
          <cell r="F20" t="str">
            <v>雅安市名山区马岭镇卫生院</v>
          </cell>
          <cell r="G20" t="str">
            <v>21072022</v>
          </cell>
          <cell r="H20">
            <v>1</v>
          </cell>
        </row>
        <row r="21">
          <cell r="B21" t="str">
            <v>徐艳湄</v>
          </cell>
          <cell r="C21" t="str">
            <v>女</v>
          </cell>
          <cell r="D21" t="str">
            <v>2222216011604</v>
          </cell>
          <cell r="E21">
            <v>79.4</v>
          </cell>
          <cell r="F21" t="str">
            <v>雅安市名山区马岭镇卫生院</v>
          </cell>
          <cell r="G21" t="str">
            <v>21072022</v>
          </cell>
          <cell r="H21">
            <v>2</v>
          </cell>
        </row>
        <row r="22">
          <cell r="B22" t="str">
            <v>文成亮</v>
          </cell>
          <cell r="C22" t="str">
            <v>男</v>
          </cell>
          <cell r="D22" t="str">
            <v>2222216011610</v>
          </cell>
          <cell r="E22">
            <v>74.8</v>
          </cell>
          <cell r="F22" t="str">
            <v>雅安市名山区马岭镇卫生院</v>
          </cell>
          <cell r="G22" t="str">
            <v>21072022</v>
          </cell>
          <cell r="H22">
            <v>3</v>
          </cell>
        </row>
        <row r="23">
          <cell r="B23" t="str">
            <v>赵黎琳</v>
          </cell>
          <cell r="C23" t="str">
            <v>女</v>
          </cell>
          <cell r="D23" t="str">
            <v>2222216011612</v>
          </cell>
          <cell r="E23">
            <v>79.6</v>
          </cell>
          <cell r="F23" t="str">
            <v>雅安市名山区茅河镇卫生院</v>
          </cell>
          <cell r="G23" t="str">
            <v>21072024</v>
          </cell>
          <cell r="H23">
            <v>2</v>
          </cell>
        </row>
        <row r="24">
          <cell r="B24" t="str">
            <v>朱兴东</v>
          </cell>
          <cell r="C24" t="str">
            <v>男</v>
          </cell>
          <cell r="D24" t="str">
            <v>2222216011615</v>
          </cell>
          <cell r="E24">
            <v>76.4</v>
          </cell>
          <cell r="F24" t="str">
            <v>雅安市名山区茅河镇卫生院</v>
          </cell>
          <cell r="G24" t="str">
            <v>21072024</v>
          </cell>
          <cell r="H24">
            <v>3</v>
          </cell>
        </row>
        <row r="25">
          <cell r="B25" t="str">
            <v>李美</v>
          </cell>
          <cell r="C25" t="str">
            <v>女</v>
          </cell>
          <cell r="D25" t="str">
            <v>2222216011613</v>
          </cell>
          <cell r="E25">
            <v>81</v>
          </cell>
          <cell r="F25" t="str">
            <v>雅安市名山区茅河镇卫生院</v>
          </cell>
          <cell r="G25" t="str">
            <v>21072024</v>
          </cell>
          <cell r="H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2"/>
  <sheetViews>
    <sheetView tabSelected="1" workbookViewId="0" topLeftCell="A25">
      <selection activeCell="P40" sqref="P40"/>
    </sheetView>
  </sheetViews>
  <sheetFormatPr defaultColWidth="9.00390625" defaultRowHeight="14.25"/>
  <cols>
    <col min="1" max="1" width="6.625" style="2" customWidth="1"/>
    <col min="2" max="2" width="4.625" style="2" customWidth="1"/>
    <col min="3" max="3" width="12.625" style="2" customWidth="1"/>
    <col min="4" max="4" width="8.625" style="2" customWidth="1"/>
    <col min="5" max="5" width="16.625" style="2" customWidth="1"/>
    <col min="6" max="15" width="4.875" style="2" customWidth="1"/>
    <col min="16" max="16" width="5.625" style="2" customWidth="1"/>
    <col min="17" max="16384" width="9.00390625" style="2" customWidth="1"/>
  </cols>
  <sheetData>
    <row r="1" spans="1:16" s="1" customFormat="1" ht="30" customHeight="1">
      <c r="A1" s="3" t="s">
        <v>0</v>
      </c>
      <c r="B1" s="3"/>
      <c r="C1" s="3"/>
      <c r="D1" s="3"/>
      <c r="E1" s="3"/>
      <c r="F1" s="3"/>
      <c r="G1" s="3"/>
      <c r="H1" s="3"/>
      <c r="I1" s="3"/>
      <c r="J1" s="3"/>
      <c r="K1" s="3"/>
      <c r="L1" s="3"/>
      <c r="M1" s="3"/>
      <c r="N1" s="3"/>
      <c r="O1" s="3"/>
      <c r="P1" s="3"/>
    </row>
    <row r="2" spans="1:16" s="1" customFormat="1" ht="45" customHeight="1">
      <c r="A2" s="4" t="s">
        <v>1</v>
      </c>
      <c r="B2" s="4"/>
      <c r="C2" s="4"/>
      <c r="D2" s="4"/>
      <c r="E2" s="4"/>
      <c r="F2" s="4"/>
      <c r="G2" s="4"/>
      <c r="H2" s="4"/>
      <c r="I2" s="4"/>
      <c r="J2" s="4"/>
      <c r="K2" s="4"/>
      <c r="L2" s="4"/>
      <c r="M2" s="4"/>
      <c r="N2" s="4"/>
      <c r="O2" s="4"/>
      <c r="P2" s="4"/>
    </row>
    <row r="3" spans="1:16" s="1" customFormat="1"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row>
    <row r="4" spans="1:16" s="1" customFormat="1" ht="24.75" customHeight="1">
      <c r="A4" s="6" t="s">
        <v>18</v>
      </c>
      <c r="B4" s="6" t="s">
        <v>19</v>
      </c>
      <c r="C4" s="6" t="s">
        <v>20</v>
      </c>
      <c r="D4" s="6" t="s">
        <v>21</v>
      </c>
      <c r="E4" s="7" t="s">
        <v>22</v>
      </c>
      <c r="F4" s="6">
        <v>30.5</v>
      </c>
      <c r="G4" s="6">
        <v>35.75</v>
      </c>
      <c r="H4" s="6"/>
      <c r="I4" s="6">
        <v>66.25</v>
      </c>
      <c r="J4" s="6">
        <v>39.75</v>
      </c>
      <c r="K4" s="9">
        <f>VLOOKUP(A4,'[1]表三（面试成绩排名表）'!B$5:H$25,4,FALSE)</f>
        <v>78.6</v>
      </c>
      <c r="L4" s="9">
        <f>K4*0.4</f>
        <v>31.439999999999998</v>
      </c>
      <c r="M4" s="10">
        <f>J4+L4</f>
        <v>71.19</v>
      </c>
      <c r="N4" s="9">
        <f>VLOOKUP(A4,'[1]表三（面试成绩排名表）'!$B$5:$H$25,7,0)</f>
        <v>1</v>
      </c>
      <c r="O4" s="11" t="s">
        <v>23</v>
      </c>
      <c r="P4" s="11"/>
    </row>
    <row r="5" spans="1:16" s="1" customFormat="1" ht="24.75" customHeight="1">
      <c r="A5" s="6"/>
      <c r="B5" s="6"/>
      <c r="C5" s="6"/>
      <c r="D5" s="6"/>
      <c r="E5" s="7"/>
      <c r="F5" s="6"/>
      <c r="G5" s="6"/>
      <c r="H5" s="6"/>
      <c r="I5" s="6"/>
      <c r="J5" s="6"/>
      <c r="K5" s="9"/>
      <c r="L5" s="9"/>
      <c r="M5" s="10"/>
      <c r="N5" s="9"/>
      <c r="O5" s="11"/>
      <c r="P5" s="11"/>
    </row>
    <row r="6" spans="1:16" s="1" customFormat="1" ht="24.75" customHeight="1">
      <c r="A6" s="6" t="s">
        <v>24</v>
      </c>
      <c r="B6" s="6" t="s">
        <v>19</v>
      </c>
      <c r="C6" s="6" t="s">
        <v>25</v>
      </c>
      <c r="D6" s="6" t="s">
        <v>26</v>
      </c>
      <c r="E6" s="7" t="s">
        <v>22</v>
      </c>
      <c r="F6" s="6">
        <v>34</v>
      </c>
      <c r="G6" s="6">
        <v>37.2</v>
      </c>
      <c r="H6" s="6"/>
      <c r="I6" s="6">
        <v>71.2</v>
      </c>
      <c r="J6" s="6">
        <v>42.72</v>
      </c>
      <c r="K6" s="9">
        <f>VLOOKUP(A6,'[1]表三（面试成绩排名表）'!B$5:H$25,4,FALSE)</f>
        <v>84.8</v>
      </c>
      <c r="L6" s="9">
        <f aca="true" t="shared" si="0" ref="L6:L62">K6*0.4</f>
        <v>33.92</v>
      </c>
      <c r="M6" s="10">
        <f aca="true" t="shared" si="1" ref="M6:M62">J6+L6</f>
        <v>76.64</v>
      </c>
      <c r="N6" s="9">
        <f>VLOOKUP(A6,'[1]表三（面试成绩排名表）'!$B$5:$H$25,7,0)</f>
        <v>1</v>
      </c>
      <c r="O6" s="11" t="s">
        <v>23</v>
      </c>
      <c r="P6" s="11"/>
    </row>
    <row r="7" spans="1:16" s="1" customFormat="1" ht="24.75" customHeight="1">
      <c r="A7" s="6"/>
      <c r="B7" s="6"/>
      <c r="C7" s="6"/>
      <c r="D7" s="6"/>
      <c r="E7" s="7"/>
      <c r="F7" s="6"/>
      <c r="G7" s="6"/>
      <c r="H7" s="6"/>
      <c r="I7" s="6"/>
      <c r="J7" s="6"/>
      <c r="K7" s="9"/>
      <c r="L7" s="9"/>
      <c r="M7" s="10"/>
      <c r="N7" s="9"/>
      <c r="O7" s="11"/>
      <c r="P7" s="11"/>
    </row>
    <row r="8" spans="1:16" s="1" customFormat="1" ht="24.75" customHeight="1">
      <c r="A8" s="6" t="s">
        <v>27</v>
      </c>
      <c r="B8" s="6" t="s">
        <v>19</v>
      </c>
      <c r="C8" s="6" t="s">
        <v>28</v>
      </c>
      <c r="D8" s="6" t="s">
        <v>29</v>
      </c>
      <c r="E8" s="7" t="s">
        <v>30</v>
      </c>
      <c r="F8" s="6">
        <v>30.5</v>
      </c>
      <c r="G8" s="6">
        <v>32.35</v>
      </c>
      <c r="H8" s="6"/>
      <c r="I8" s="6">
        <v>62.85</v>
      </c>
      <c r="J8" s="6">
        <v>37.71</v>
      </c>
      <c r="K8" s="9">
        <f>VLOOKUP(A8,'[1]表三（面试成绩排名表）'!B$5:H$25,4,FALSE)</f>
        <v>80.8</v>
      </c>
      <c r="L8" s="9">
        <f t="shared" si="0"/>
        <v>32.32</v>
      </c>
      <c r="M8" s="10">
        <f t="shared" si="1"/>
        <v>70.03</v>
      </c>
      <c r="N8" s="9">
        <v>1</v>
      </c>
      <c r="O8" s="11" t="s">
        <v>23</v>
      </c>
      <c r="P8" s="11"/>
    </row>
    <row r="9" spans="1:16" s="1" customFormat="1" ht="24.75" customHeight="1">
      <c r="A9" s="6" t="s">
        <v>31</v>
      </c>
      <c r="B9" s="6" t="s">
        <v>19</v>
      </c>
      <c r="C9" s="6" t="s">
        <v>32</v>
      </c>
      <c r="D9" s="6" t="s">
        <v>29</v>
      </c>
      <c r="E9" s="7" t="s">
        <v>30</v>
      </c>
      <c r="F9" s="6">
        <v>28.5</v>
      </c>
      <c r="G9" s="6">
        <v>23.65</v>
      </c>
      <c r="H9" s="6"/>
      <c r="I9" s="6">
        <v>52.15</v>
      </c>
      <c r="J9" s="6">
        <v>31.29</v>
      </c>
      <c r="K9" s="9">
        <f>VLOOKUP(A9,'[1]表三（面试成绩排名表）'!B$5:H$25,4,FALSE)</f>
        <v>81</v>
      </c>
      <c r="L9" s="9">
        <f t="shared" si="0"/>
        <v>32.4</v>
      </c>
      <c r="M9" s="10">
        <f t="shared" si="1"/>
        <v>63.69</v>
      </c>
      <c r="N9" s="9">
        <v>2</v>
      </c>
      <c r="O9" s="11" t="s">
        <v>23</v>
      </c>
      <c r="P9" s="11"/>
    </row>
    <row r="10" spans="1:16" s="1" customFormat="1" ht="24.75" customHeight="1">
      <c r="A10" s="6"/>
      <c r="B10" s="6"/>
      <c r="C10" s="6"/>
      <c r="D10" s="6"/>
      <c r="E10" s="7"/>
      <c r="F10" s="6"/>
      <c r="G10" s="6"/>
      <c r="H10" s="6"/>
      <c r="I10" s="6"/>
      <c r="J10" s="6"/>
      <c r="K10" s="9"/>
      <c r="L10" s="9"/>
      <c r="M10" s="10"/>
      <c r="N10" s="9"/>
      <c r="O10" s="11"/>
      <c r="P10" s="11"/>
    </row>
    <row r="11" spans="1:16" s="1" customFormat="1" ht="24.75" customHeight="1">
      <c r="A11" s="6" t="s">
        <v>33</v>
      </c>
      <c r="B11" s="6" t="s">
        <v>19</v>
      </c>
      <c r="C11" s="6" t="s">
        <v>34</v>
      </c>
      <c r="D11" s="6" t="s">
        <v>35</v>
      </c>
      <c r="E11" s="7" t="s">
        <v>30</v>
      </c>
      <c r="F11" s="6">
        <v>31.5</v>
      </c>
      <c r="G11" s="6">
        <v>29.9</v>
      </c>
      <c r="H11" s="6"/>
      <c r="I11" s="6">
        <v>61.4</v>
      </c>
      <c r="J11" s="6">
        <v>36.839999999999996</v>
      </c>
      <c r="K11" s="9">
        <f>VLOOKUP(A11,'[1]表三（面试成绩排名表）'!B$5:H$25,4,FALSE)</f>
        <v>75.8</v>
      </c>
      <c r="L11" s="9">
        <f t="shared" si="0"/>
        <v>30.32</v>
      </c>
      <c r="M11" s="10">
        <f t="shared" si="1"/>
        <v>67.16</v>
      </c>
      <c r="N11" s="9">
        <f>VLOOKUP(A11,'[1]表三（面试成绩排名表）'!$B$5:$H$25,7,0)</f>
        <v>1</v>
      </c>
      <c r="O11" s="11" t="s">
        <v>23</v>
      </c>
      <c r="P11" s="11"/>
    </row>
    <row r="12" spans="1:16" s="1" customFormat="1" ht="24.75" customHeight="1">
      <c r="A12" s="6"/>
      <c r="B12" s="6"/>
      <c r="C12" s="6"/>
      <c r="D12" s="6"/>
      <c r="E12" s="7"/>
      <c r="F12" s="6"/>
      <c r="G12" s="6"/>
      <c r="H12" s="6"/>
      <c r="I12" s="6"/>
      <c r="J12" s="6"/>
      <c r="K12" s="9"/>
      <c r="L12" s="9"/>
      <c r="M12" s="10"/>
      <c r="N12" s="9"/>
      <c r="O12" s="11"/>
      <c r="P12" s="11"/>
    </row>
    <row r="13" spans="1:16" s="1" customFormat="1" ht="24.75" customHeight="1">
      <c r="A13" s="6" t="s">
        <v>36</v>
      </c>
      <c r="B13" s="6" t="s">
        <v>19</v>
      </c>
      <c r="C13" s="6" t="s">
        <v>37</v>
      </c>
      <c r="D13" s="6" t="s">
        <v>38</v>
      </c>
      <c r="E13" s="7" t="s">
        <v>39</v>
      </c>
      <c r="F13" s="6">
        <v>31.5</v>
      </c>
      <c r="G13" s="6">
        <v>33.05</v>
      </c>
      <c r="H13" s="6"/>
      <c r="I13" s="6">
        <v>64.55</v>
      </c>
      <c r="J13" s="6">
        <v>38.73</v>
      </c>
      <c r="K13" s="9">
        <f>VLOOKUP(A13,'[1]表三（面试成绩排名表）'!B$5:H$25,4,FALSE)</f>
        <v>86.6</v>
      </c>
      <c r="L13" s="9">
        <f>K13*0.4</f>
        <v>34.64</v>
      </c>
      <c r="M13" s="10">
        <f>J13+L13</f>
        <v>73.37</v>
      </c>
      <c r="N13" s="9">
        <v>1</v>
      </c>
      <c r="O13" s="11" t="s">
        <v>23</v>
      </c>
      <c r="P13" s="11"/>
    </row>
    <row r="14" spans="1:16" s="1" customFormat="1" ht="24.75" customHeight="1">
      <c r="A14" s="6" t="s">
        <v>40</v>
      </c>
      <c r="B14" s="6" t="s">
        <v>19</v>
      </c>
      <c r="C14" s="6" t="s">
        <v>41</v>
      </c>
      <c r="D14" s="6" t="s">
        <v>38</v>
      </c>
      <c r="E14" s="7" t="s">
        <v>39</v>
      </c>
      <c r="F14" s="6">
        <v>31</v>
      </c>
      <c r="G14" s="6">
        <v>35.75</v>
      </c>
      <c r="H14" s="6"/>
      <c r="I14" s="6">
        <v>66.75</v>
      </c>
      <c r="J14" s="6">
        <v>40.05</v>
      </c>
      <c r="K14" s="9">
        <f>VLOOKUP(A14,'[1]表三（面试成绩排名表）'!B$5:H$25,4,FALSE)</f>
        <v>82.6</v>
      </c>
      <c r="L14" s="9">
        <f t="shared" si="0"/>
        <v>33.04</v>
      </c>
      <c r="M14" s="10">
        <f t="shared" si="1"/>
        <v>73.09</v>
      </c>
      <c r="N14" s="9">
        <v>2</v>
      </c>
      <c r="O14" s="11"/>
      <c r="P14" s="11"/>
    </row>
    <row r="15" spans="1:16" s="1" customFormat="1" ht="24.75" customHeight="1">
      <c r="A15" s="6"/>
      <c r="B15" s="6"/>
      <c r="C15" s="6"/>
      <c r="D15" s="6"/>
      <c r="E15" s="7"/>
      <c r="F15" s="6"/>
      <c r="G15" s="6"/>
      <c r="H15" s="6"/>
      <c r="I15" s="6"/>
      <c r="J15" s="6"/>
      <c r="K15" s="9"/>
      <c r="L15" s="9"/>
      <c r="M15" s="10"/>
      <c r="N15" s="9"/>
      <c r="O15" s="11"/>
      <c r="P15" s="11"/>
    </row>
    <row r="16" spans="1:16" s="1" customFormat="1" ht="24.75" customHeight="1">
      <c r="A16" s="6" t="s">
        <v>42</v>
      </c>
      <c r="B16" s="6" t="s">
        <v>19</v>
      </c>
      <c r="C16" s="6" t="s">
        <v>43</v>
      </c>
      <c r="D16" s="6" t="s">
        <v>44</v>
      </c>
      <c r="E16" s="7" t="s">
        <v>45</v>
      </c>
      <c r="F16" s="6">
        <v>35.5</v>
      </c>
      <c r="G16" s="6">
        <v>34.25</v>
      </c>
      <c r="H16" s="6"/>
      <c r="I16" s="6">
        <v>69.75</v>
      </c>
      <c r="J16" s="6">
        <v>41.85</v>
      </c>
      <c r="K16" s="9">
        <f>VLOOKUP(A16,'[1]表三（面试成绩排名表）'!B$5:H$25,4,FALSE)</f>
        <v>82.5</v>
      </c>
      <c r="L16" s="9">
        <f t="shared" si="0"/>
        <v>33</v>
      </c>
      <c r="M16" s="10">
        <f t="shared" si="1"/>
        <v>74.85</v>
      </c>
      <c r="N16" s="9">
        <v>1</v>
      </c>
      <c r="O16" s="11" t="s">
        <v>23</v>
      </c>
      <c r="P16" s="11"/>
    </row>
    <row r="17" spans="1:16" s="1" customFormat="1" ht="24.75" customHeight="1">
      <c r="A17" s="6" t="s">
        <v>46</v>
      </c>
      <c r="B17" s="6" t="s">
        <v>19</v>
      </c>
      <c r="C17" s="6" t="s">
        <v>47</v>
      </c>
      <c r="D17" s="6" t="s">
        <v>44</v>
      </c>
      <c r="E17" s="7" t="s">
        <v>45</v>
      </c>
      <c r="F17" s="6">
        <v>35.5</v>
      </c>
      <c r="G17" s="6">
        <v>31.5</v>
      </c>
      <c r="H17" s="6"/>
      <c r="I17" s="6">
        <v>67</v>
      </c>
      <c r="J17" s="6">
        <v>40.199999999999996</v>
      </c>
      <c r="K17" s="9">
        <f>VLOOKUP(A17,'[1]表三（面试成绩排名表）'!B$5:H$25,4,FALSE)</f>
        <v>81.2</v>
      </c>
      <c r="L17" s="9">
        <f t="shared" si="0"/>
        <v>32.480000000000004</v>
      </c>
      <c r="M17" s="10">
        <f t="shared" si="1"/>
        <v>72.68</v>
      </c>
      <c r="N17" s="9">
        <v>2</v>
      </c>
      <c r="O17" s="11" t="s">
        <v>23</v>
      </c>
      <c r="P17" s="11"/>
    </row>
    <row r="18" spans="1:16" s="1" customFormat="1" ht="24.75" customHeight="1">
      <c r="A18" s="6"/>
      <c r="B18" s="6"/>
      <c r="C18" s="6"/>
      <c r="D18" s="6"/>
      <c r="E18" s="7"/>
      <c r="F18" s="6"/>
      <c r="G18" s="6"/>
      <c r="H18" s="6"/>
      <c r="I18" s="6"/>
      <c r="J18" s="6"/>
      <c r="K18" s="9"/>
      <c r="L18" s="9"/>
      <c r="M18" s="10"/>
      <c r="N18" s="9"/>
      <c r="O18" s="11"/>
      <c r="P18" s="11"/>
    </row>
    <row r="19" spans="1:16" s="1" customFormat="1" ht="24.75" customHeight="1">
      <c r="A19" s="6" t="s">
        <v>48</v>
      </c>
      <c r="B19" s="6" t="s">
        <v>19</v>
      </c>
      <c r="C19" s="6" t="s">
        <v>49</v>
      </c>
      <c r="D19" s="6" t="s">
        <v>50</v>
      </c>
      <c r="E19" s="7" t="s">
        <v>51</v>
      </c>
      <c r="F19" s="6">
        <v>35.5</v>
      </c>
      <c r="G19" s="6">
        <v>35.65</v>
      </c>
      <c r="H19" s="6"/>
      <c r="I19" s="6">
        <v>71.15</v>
      </c>
      <c r="J19" s="6">
        <v>42.690000000000005</v>
      </c>
      <c r="K19" s="9">
        <f>VLOOKUP(A19,'[1]表三（面试成绩排名表）'!B$5:H$25,4,FALSE)</f>
        <v>82.7</v>
      </c>
      <c r="L19" s="9">
        <f t="shared" si="0"/>
        <v>33.080000000000005</v>
      </c>
      <c r="M19" s="10">
        <f t="shared" si="1"/>
        <v>75.77000000000001</v>
      </c>
      <c r="N19" s="9">
        <f aca="true" t="shared" si="2" ref="N19:N24">RANK(M19,M$19:M$24)</f>
        <v>1</v>
      </c>
      <c r="O19" s="11" t="s">
        <v>23</v>
      </c>
      <c r="P19" s="11"/>
    </row>
    <row r="20" spans="1:16" s="1" customFormat="1" ht="24.75" customHeight="1">
      <c r="A20" s="6" t="s">
        <v>52</v>
      </c>
      <c r="B20" s="6" t="s">
        <v>19</v>
      </c>
      <c r="C20" s="6" t="s">
        <v>53</v>
      </c>
      <c r="D20" s="6" t="s">
        <v>50</v>
      </c>
      <c r="E20" s="7" t="s">
        <v>51</v>
      </c>
      <c r="F20" s="6">
        <v>32</v>
      </c>
      <c r="G20" s="6">
        <v>38.6</v>
      </c>
      <c r="H20" s="6"/>
      <c r="I20" s="6">
        <v>70.6</v>
      </c>
      <c r="J20" s="6">
        <v>42.35999999999999</v>
      </c>
      <c r="K20" s="9">
        <f>VLOOKUP(A20,'[1]表三（面试成绩排名表）'!B$5:H$25,4,FALSE)</f>
        <v>82</v>
      </c>
      <c r="L20" s="9">
        <f t="shared" si="0"/>
        <v>32.800000000000004</v>
      </c>
      <c r="M20" s="10">
        <f t="shared" si="1"/>
        <v>75.16</v>
      </c>
      <c r="N20" s="9">
        <f t="shared" si="2"/>
        <v>2</v>
      </c>
      <c r="O20" s="11" t="s">
        <v>23</v>
      </c>
      <c r="P20" s="11"/>
    </row>
    <row r="21" spans="1:16" s="1" customFormat="1" ht="24.75" customHeight="1">
      <c r="A21" s="6" t="s">
        <v>54</v>
      </c>
      <c r="B21" s="6" t="s">
        <v>19</v>
      </c>
      <c r="C21" s="6" t="s">
        <v>55</v>
      </c>
      <c r="D21" s="6" t="s">
        <v>50</v>
      </c>
      <c r="E21" s="7" t="s">
        <v>51</v>
      </c>
      <c r="F21" s="6">
        <v>32</v>
      </c>
      <c r="G21" s="6">
        <v>34.15</v>
      </c>
      <c r="H21" s="6"/>
      <c r="I21" s="6">
        <v>66.15</v>
      </c>
      <c r="J21" s="6">
        <v>39.690000000000005</v>
      </c>
      <c r="K21" s="9">
        <f>VLOOKUP(A21,'[1]表三（面试成绩排名表）'!B$5:H$25,4,FALSE)</f>
        <v>78.8</v>
      </c>
      <c r="L21" s="9">
        <f t="shared" si="0"/>
        <v>31.52</v>
      </c>
      <c r="M21" s="10">
        <f t="shared" si="1"/>
        <v>71.21000000000001</v>
      </c>
      <c r="N21" s="9">
        <f t="shared" si="2"/>
        <v>3</v>
      </c>
      <c r="O21" s="11"/>
      <c r="P21" s="11"/>
    </row>
    <row r="22" spans="1:16" s="1" customFormat="1" ht="24.75" customHeight="1">
      <c r="A22" s="6" t="s">
        <v>56</v>
      </c>
      <c r="B22" s="6" t="s">
        <v>19</v>
      </c>
      <c r="C22" s="6" t="s">
        <v>57</v>
      </c>
      <c r="D22" s="6" t="s">
        <v>50</v>
      </c>
      <c r="E22" s="7" t="s">
        <v>51</v>
      </c>
      <c r="F22" s="6">
        <v>29</v>
      </c>
      <c r="G22" s="6">
        <v>31.5</v>
      </c>
      <c r="H22" s="6"/>
      <c r="I22" s="6">
        <v>60.5</v>
      </c>
      <c r="J22" s="6">
        <v>36.3</v>
      </c>
      <c r="K22" s="9">
        <f>VLOOKUP(A22,'[1]表三（面试成绩排名表）'!B$5:H$25,4,FALSE)</f>
        <v>77.8</v>
      </c>
      <c r="L22" s="9">
        <f t="shared" si="0"/>
        <v>31.12</v>
      </c>
      <c r="M22" s="10">
        <f t="shared" si="1"/>
        <v>67.42</v>
      </c>
      <c r="N22" s="9">
        <f t="shared" si="2"/>
        <v>4</v>
      </c>
      <c r="O22" s="11"/>
      <c r="P22" s="11"/>
    </row>
    <row r="23" spans="1:16" s="1" customFormat="1" ht="24.75" customHeight="1">
      <c r="A23" s="6" t="s">
        <v>58</v>
      </c>
      <c r="B23" s="6" t="s">
        <v>19</v>
      </c>
      <c r="C23" s="6" t="s">
        <v>59</v>
      </c>
      <c r="D23" s="6" t="s">
        <v>50</v>
      </c>
      <c r="E23" s="7" t="s">
        <v>51</v>
      </c>
      <c r="F23" s="6">
        <v>26.5</v>
      </c>
      <c r="G23" s="6">
        <v>33.2</v>
      </c>
      <c r="H23" s="6"/>
      <c r="I23" s="6">
        <v>59.7</v>
      </c>
      <c r="J23" s="6">
        <v>35.82</v>
      </c>
      <c r="K23" s="9">
        <f>VLOOKUP(A23,'[1]表三（面试成绩排名表）'!B$5:H$25,4,FALSE)</f>
        <v>77.8</v>
      </c>
      <c r="L23" s="9">
        <f t="shared" si="0"/>
        <v>31.12</v>
      </c>
      <c r="M23" s="10">
        <f t="shared" si="1"/>
        <v>66.94</v>
      </c>
      <c r="N23" s="9">
        <f t="shared" si="2"/>
        <v>5</v>
      </c>
      <c r="O23" s="11"/>
      <c r="P23" s="11"/>
    </row>
    <row r="24" spans="1:16" s="1" customFormat="1" ht="24.75" customHeight="1">
      <c r="A24" s="6" t="s">
        <v>60</v>
      </c>
      <c r="B24" s="6" t="s">
        <v>19</v>
      </c>
      <c r="C24" s="8" t="s">
        <v>61</v>
      </c>
      <c r="D24" s="8" t="s">
        <v>50</v>
      </c>
      <c r="E24" s="7" t="s">
        <v>51</v>
      </c>
      <c r="F24" s="8" t="s">
        <v>62</v>
      </c>
      <c r="G24" s="8" t="s">
        <v>63</v>
      </c>
      <c r="H24" s="8"/>
      <c r="I24" s="8" t="s">
        <v>64</v>
      </c>
      <c r="J24" s="8" t="s">
        <v>65</v>
      </c>
      <c r="K24" s="9">
        <f>VLOOKUP(A24,'[1]表三（面试成绩排名表）'!B$5:H$25,4,FALSE)</f>
        <v>78.4</v>
      </c>
      <c r="L24" s="9">
        <f t="shared" si="0"/>
        <v>31.360000000000003</v>
      </c>
      <c r="M24" s="10">
        <f t="shared" si="1"/>
        <v>66.13000000000001</v>
      </c>
      <c r="N24" s="9">
        <f t="shared" si="2"/>
        <v>6</v>
      </c>
      <c r="O24" s="11"/>
      <c r="P24" s="11" t="s">
        <v>66</v>
      </c>
    </row>
    <row r="25" spans="1:16" s="1" customFormat="1" ht="24.75" customHeight="1">
      <c r="A25" s="6"/>
      <c r="B25" s="6"/>
      <c r="C25" s="8"/>
      <c r="D25" s="8"/>
      <c r="E25" s="7"/>
      <c r="F25" s="8"/>
      <c r="G25" s="8"/>
      <c r="H25" s="8"/>
      <c r="I25" s="8"/>
      <c r="J25" s="8"/>
      <c r="K25" s="9"/>
      <c r="L25" s="9"/>
      <c r="M25" s="10"/>
      <c r="N25" s="9"/>
      <c r="O25" s="11"/>
      <c r="P25" s="11"/>
    </row>
    <row r="26" spans="1:16" s="1" customFormat="1" ht="24.75" customHeight="1">
      <c r="A26" s="6" t="s">
        <v>67</v>
      </c>
      <c r="B26" s="6" t="s">
        <v>19</v>
      </c>
      <c r="C26" s="6" t="s">
        <v>68</v>
      </c>
      <c r="D26" s="6" t="s">
        <v>69</v>
      </c>
      <c r="E26" s="7" t="s">
        <v>51</v>
      </c>
      <c r="F26" s="6">
        <v>30.5</v>
      </c>
      <c r="G26" s="6">
        <v>31.6</v>
      </c>
      <c r="H26" s="6">
        <v>4</v>
      </c>
      <c r="I26" s="6">
        <v>66.1</v>
      </c>
      <c r="J26" s="6">
        <v>39.66</v>
      </c>
      <c r="K26" s="12">
        <v>81.2</v>
      </c>
      <c r="L26" s="9">
        <f t="shared" si="0"/>
        <v>32.480000000000004</v>
      </c>
      <c r="M26" s="10">
        <f t="shared" si="1"/>
        <v>72.14</v>
      </c>
      <c r="N26" s="9">
        <v>1</v>
      </c>
      <c r="O26" s="11" t="s">
        <v>23</v>
      </c>
      <c r="P26" s="11"/>
    </row>
    <row r="27" spans="1:16" s="1" customFormat="1" ht="24.75" customHeight="1">
      <c r="A27" s="6" t="s">
        <v>70</v>
      </c>
      <c r="B27" s="6" t="s">
        <v>19</v>
      </c>
      <c r="C27" s="6" t="s">
        <v>71</v>
      </c>
      <c r="D27" s="6" t="s">
        <v>69</v>
      </c>
      <c r="E27" s="7" t="s">
        <v>51</v>
      </c>
      <c r="F27" s="6">
        <v>28.5</v>
      </c>
      <c r="G27" s="6">
        <v>31.7</v>
      </c>
      <c r="H27" s="6"/>
      <c r="I27" s="6">
        <v>60.2</v>
      </c>
      <c r="J27" s="6">
        <v>36.12</v>
      </c>
      <c r="K27" s="12">
        <v>75</v>
      </c>
      <c r="L27" s="9">
        <f t="shared" si="0"/>
        <v>30</v>
      </c>
      <c r="M27" s="10">
        <f t="shared" si="1"/>
        <v>66.12</v>
      </c>
      <c r="N27" s="9">
        <v>2</v>
      </c>
      <c r="O27" s="11"/>
      <c r="P27" s="11"/>
    </row>
    <row r="28" spans="1:16" s="1" customFormat="1" ht="24.75" customHeight="1">
      <c r="A28" s="6"/>
      <c r="B28" s="6"/>
      <c r="C28" s="6"/>
      <c r="D28" s="6"/>
      <c r="E28" s="7"/>
      <c r="F28" s="6"/>
      <c r="G28" s="6"/>
      <c r="H28" s="6"/>
      <c r="I28" s="6"/>
      <c r="J28" s="6"/>
      <c r="K28" s="12"/>
      <c r="L28" s="9"/>
      <c r="M28" s="10"/>
      <c r="N28" s="9"/>
      <c r="O28" s="11"/>
      <c r="P28" s="11"/>
    </row>
    <row r="29" spans="1:16" s="1" customFormat="1" ht="24.75" customHeight="1">
      <c r="A29" s="6" t="s">
        <v>72</v>
      </c>
      <c r="B29" s="6" t="s">
        <v>19</v>
      </c>
      <c r="C29" s="6" t="s">
        <v>73</v>
      </c>
      <c r="D29" s="6" t="s">
        <v>74</v>
      </c>
      <c r="E29" s="7" t="s">
        <v>51</v>
      </c>
      <c r="F29" s="6">
        <v>38</v>
      </c>
      <c r="G29" s="6">
        <v>34.25</v>
      </c>
      <c r="H29" s="6"/>
      <c r="I29" s="6">
        <v>72.25</v>
      </c>
      <c r="J29" s="6">
        <v>43.35</v>
      </c>
      <c r="K29" s="12">
        <v>86.8</v>
      </c>
      <c r="L29" s="9">
        <f t="shared" si="0"/>
        <v>34.72</v>
      </c>
      <c r="M29" s="10">
        <f t="shared" si="1"/>
        <v>78.07</v>
      </c>
      <c r="N29" s="9">
        <v>1</v>
      </c>
      <c r="O29" s="11" t="s">
        <v>23</v>
      </c>
      <c r="P29" s="11"/>
    </row>
    <row r="30" spans="1:16" s="1" customFormat="1" ht="24.75" customHeight="1">
      <c r="A30" s="6" t="s">
        <v>75</v>
      </c>
      <c r="B30" s="6" t="s">
        <v>76</v>
      </c>
      <c r="C30" s="6" t="s">
        <v>77</v>
      </c>
      <c r="D30" s="6" t="s">
        <v>74</v>
      </c>
      <c r="E30" s="7" t="s">
        <v>51</v>
      </c>
      <c r="F30" s="6">
        <v>29.5</v>
      </c>
      <c r="G30" s="6">
        <v>39.35</v>
      </c>
      <c r="H30" s="6"/>
      <c r="I30" s="6">
        <v>68.85</v>
      </c>
      <c r="J30" s="6">
        <v>41.309999999999995</v>
      </c>
      <c r="K30" s="12">
        <v>79.4</v>
      </c>
      <c r="L30" s="9">
        <f t="shared" si="0"/>
        <v>31.760000000000005</v>
      </c>
      <c r="M30" s="10">
        <f t="shared" si="1"/>
        <v>73.07</v>
      </c>
      <c r="N30" s="9">
        <v>2</v>
      </c>
      <c r="O30" s="11"/>
      <c r="P30" s="11"/>
    </row>
    <row r="31" spans="1:16" s="1" customFormat="1" ht="24.75" customHeight="1">
      <c r="A31" s="6"/>
      <c r="B31" s="6"/>
      <c r="C31" s="6"/>
      <c r="D31" s="6"/>
      <c r="E31" s="7"/>
      <c r="F31" s="6"/>
      <c r="G31" s="6"/>
      <c r="H31" s="6"/>
      <c r="I31" s="6"/>
      <c r="J31" s="6"/>
      <c r="K31" s="12"/>
      <c r="L31" s="9"/>
      <c r="M31" s="10"/>
      <c r="N31" s="9"/>
      <c r="O31" s="11"/>
      <c r="P31" s="11"/>
    </row>
    <row r="32" spans="1:16" s="1" customFormat="1" ht="24.75" customHeight="1">
      <c r="A32" s="6" t="s">
        <v>78</v>
      </c>
      <c r="B32" s="6" t="s">
        <v>76</v>
      </c>
      <c r="C32" s="6" t="s">
        <v>79</v>
      </c>
      <c r="D32" s="6" t="s">
        <v>80</v>
      </c>
      <c r="E32" s="7" t="s">
        <v>81</v>
      </c>
      <c r="F32" s="6">
        <v>36</v>
      </c>
      <c r="G32" s="6">
        <v>33.9</v>
      </c>
      <c r="H32" s="6"/>
      <c r="I32" s="6">
        <v>69.9</v>
      </c>
      <c r="J32" s="6">
        <v>41.940000000000005</v>
      </c>
      <c r="K32" s="12">
        <v>84.4</v>
      </c>
      <c r="L32" s="9">
        <f t="shared" si="0"/>
        <v>33.760000000000005</v>
      </c>
      <c r="M32" s="10">
        <f t="shared" si="1"/>
        <v>75.70000000000002</v>
      </c>
      <c r="N32" s="9">
        <f>RANK(M32,M$32:M$36)</f>
        <v>1</v>
      </c>
      <c r="O32" s="11" t="s">
        <v>23</v>
      </c>
      <c r="P32" s="11"/>
    </row>
    <row r="33" spans="1:16" s="1" customFormat="1" ht="24.75" customHeight="1">
      <c r="A33" s="6" t="s">
        <v>82</v>
      </c>
      <c r="B33" s="6" t="s">
        <v>76</v>
      </c>
      <c r="C33" s="6" t="s">
        <v>83</v>
      </c>
      <c r="D33" s="6" t="s">
        <v>80</v>
      </c>
      <c r="E33" s="7" t="s">
        <v>81</v>
      </c>
      <c r="F33" s="6">
        <v>30</v>
      </c>
      <c r="G33" s="6">
        <v>34.85</v>
      </c>
      <c r="H33" s="6"/>
      <c r="I33" s="6">
        <v>64.85</v>
      </c>
      <c r="J33" s="6">
        <v>38.91</v>
      </c>
      <c r="K33" s="13">
        <v>81.2</v>
      </c>
      <c r="L33" s="9">
        <f t="shared" si="0"/>
        <v>32.480000000000004</v>
      </c>
      <c r="M33" s="10">
        <f t="shared" si="1"/>
        <v>71.39</v>
      </c>
      <c r="N33" s="9">
        <f>RANK(M33,M$32:M$36)</f>
        <v>2</v>
      </c>
      <c r="O33" s="11" t="s">
        <v>23</v>
      </c>
      <c r="P33" s="11"/>
    </row>
    <row r="34" spans="1:16" s="1" customFormat="1" ht="24.75" customHeight="1">
      <c r="A34" s="6" t="s">
        <v>84</v>
      </c>
      <c r="B34" s="6" t="s">
        <v>19</v>
      </c>
      <c r="C34" s="6" t="s">
        <v>85</v>
      </c>
      <c r="D34" s="6" t="s">
        <v>80</v>
      </c>
      <c r="E34" s="7" t="s">
        <v>81</v>
      </c>
      <c r="F34" s="6">
        <v>29</v>
      </c>
      <c r="G34" s="6">
        <v>32.05</v>
      </c>
      <c r="H34" s="6"/>
      <c r="I34" s="6">
        <v>61.05</v>
      </c>
      <c r="J34" s="6">
        <v>36.629999999999995</v>
      </c>
      <c r="K34" s="13">
        <v>82</v>
      </c>
      <c r="L34" s="9">
        <f t="shared" si="0"/>
        <v>32.800000000000004</v>
      </c>
      <c r="M34" s="10">
        <f t="shared" si="1"/>
        <v>69.43</v>
      </c>
      <c r="N34" s="9">
        <f>RANK(M34,M$32:M$36)</f>
        <v>3</v>
      </c>
      <c r="O34" s="11" t="s">
        <v>23</v>
      </c>
      <c r="P34" s="11"/>
    </row>
    <row r="35" spans="1:16" s="1" customFormat="1" ht="24.75" customHeight="1">
      <c r="A35" s="6" t="s">
        <v>86</v>
      </c>
      <c r="B35" s="6" t="s">
        <v>76</v>
      </c>
      <c r="C35" s="6" t="s">
        <v>87</v>
      </c>
      <c r="D35" s="6" t="s">
        <v>80</v>
      </c>
      <c r="E35" s="7" t="s">
        <v>81</v>
      </c>
      <c r="F35" s="6">
        <v>27.5</v>
      </c>
      <c r="G35" s="6">
        <v>32.7</v>
      </c>
      <c r="H35" s="6"/>
      <c r="I35" s="6">
        <v>60.2</v>
      </c>
      <c r="J35" s="6">
        <v>36.12</v>
      </c>
      <c r="K35" s="13">
        <v>81</v>
      </c>
      <c r="L35" s="9">
        <f t="shared" si="0"/>
        <v>32.4</v>
      </c>
      <c r="M35" s="10">
        <f t="shared" si="1"/>
        <v>68.52</v>
      </c>
      <c r="N35" s="9">
        <f>RANK(M35,M$32:M$36)</f>
        <v>4</v>
      </c>
      <c r="O35" s="11"/>
      <c r="P35" s="11"/>
    </row>
    <row r="36" spans="1:16" s="1" customFormat="1" ht="24.75" customHeight="1">
      <c r="A36" s="6" t="s">
        <v>88</v>
      </c>
      <c r="B36" s="6" t="s">
        <v>19</v>
      </c>
      <c r="C36" s="6" t="s">
        <v>89</v>
      </c>
      <c r="D36" s="6" t="s">
        <v>80</v>
      </c>
      <c r="E36" s="7" t="s">
        <v>81</v>
      </c>
      <c r="F36" s="6">
        <v>23</v>
      </c>
      <c r="G36" s="6">
        <v>29.5</v>
      </c>
      <c r="H36" s="6"/>
      <c r="I36" s="6">
        <v>52.5</v>
      </c>
      <c r="J36" s="6">
        <v>31.5</v>
      </c>
      <c r="K36" s="13">
        <v>79.8</v>
      </c>
      <c r="L36" s="9">
        <f t="shared" si="0"/>
        <v>31.92</v>
      </c>
      <c r="M36" s="10">
        <f t="shared" si="1"/>
        <v>63.42</v>
      </c>
      <c r="N36" s="9">
        <f>RANK(M36,M$32:M$36)</f>
        <v>5</v>
      </c>
      <c r="O36" s="11"/>
      <c r="P36" s="11"/>
    </row>
    <row r="37" spans="1:16" s="1" customFormat="1" ht="24.75" customHeight="1">
      <c r="A37" s="6"/>
      <c r="B37" s="6"/>
      <c r="C37" s="6"/>
      <c r="D37" s="6"/>
      <c r="E37" s="7"/>
      <c r="F37" s="6"/>
      <c r="G37" s="6"/>
      <c r="H37" s="6"/>
      <c r="I37" s="6"/>
      <c r="J37" s="6"/>
      <c r="K37" s="13"/>
      <c r="L37" s="9"/>
      <c r="M37" s="10"/>
      <c r="N37" s="9"/>
      <c r="O37" s="11"/>
      <c r="P37" s="11"/>
    </row>
    <row r="38" spans="1:16" s="1" customFormat="1" ht="24.75" customHeight="1">
      <c r="A38" s="6" t="s">
        <v>90</v>
      </c>
      <c r="B38" s="6" t="s">
        <v>19</v>
      </c>
      <c r="C38" s="6" t="s">
        <v>91</v>
      </c>
      <c r="D38" s="6" t="s">
        <v>92</v>
      </c>
      <c r="E38" s="7" t="s">
        <v>81</v>
      </c>
      <c r="F38" s="6">
        <v>36</v>
      </c>
      <c r="G38" s="6">
        <v>35.8</v>
      </c>
      <c r="H38" s="6"/>
      <c r="I38" s="6">
        <v>71.8</v>
      </c>
      <c r="J38" s="6">
        <v>43.08</v>
      </c>
      <c r="K38" s="13">
        <v>85.2</v>
      </c>
      <c r="L38" s="9">
        <f t="shared" si="0"/>
        <v>34.080000000000005</v>
      </c>
      <c r="M38" s="10">
        <f t="shared" si="1"/>
        <v>77.16</v>
      </c>
      <c r="N38" s="9">
        <f>RANK(M38,M$38:M$40)</f>
        <v>1</v>
      </c>
      <c r="O38" s="11" t="s">
        <v>23</v>
      </c>
      <c r="P38" s="11"/>
    </row>
    <row r="39" spans="1:16" s="1" customFormat="1" ht="24.75" customHeight="1">
      <c r="A39" s="6" t="s">
        <v>93</v>
      </c>
      <c r="B39" s="6" t="s">
        <v>19</v>
      </c>
      <c r="C39" s="6" t="s">
        <v>94</v>
      </c>
      <c r="D39" s="6" t="s">
        <v>92</v>
      </c>
      <c r="E39" s="7" t="s">
        <v>81</v>
      </c>
      <c r="F39" s="6">
        <v>37.5</v>
      </c>
      <c r="G39" s="6">
        <v>33.3</v>
      </c>
      <c r="H39" s="6"/>
      <c r="I39" s="6">
        <v>70.8</v>
      </c>
      <c r="J39" s="6">
        <v>42.48</v>
      </c>
      <c r="K39" s="13">
        <v>81.2</v>
      </c>
      <c r="L39" s="9">
        <f t="shared" si="0"/>
        <v>32.480000000000004</v>
      </c>
      <c r="M39" s="10">
        <f t="shared" si="1"/>
        <v>74.96000000000001</v>
      </c>
      <c r="N39" s="9">
        <f>RANK(M39,M$38:M$40)</f>
        <v>2</v>
      </c>
      <c r="O39" s="11"/>
      <c r="P39" s="11"/>
    </row>
    <row r="40" spans="1:16" s="1" customFormat="1" ht="24.75" customHeight="1">
      <c r="A40" s="6" t="s">
        <v>95</v>
      </c>
      <c r="B40" s="6" t="s">
        <v>19</v>
      </c>
      <c r="C40" s="8" t="s">
        <v>96</v>
      </c>
      <c r="D40" s="8" t="s">
        <v>92</v>
      </c>
      <c r="E40" s="7" t="s">
        <v>81</v>
      </c>
      <c r="F40" s="8" t="s">
        <v>97</v>
      </c>
      <c r="G40" s="8" t="s">
        <v>98</v>
      </c>
      <c r="H40" s="8"/>
      <c r="I40" s="8" t="s">
        <v>99</v>
      </c>
      <c r="J40" s="8" t="s">
        <v>100</v>
      </c>
      <c r="K40" s="13">
        <v>82.4</v>
      </c>
      <c r="L40" s="9">
        <f t="shared" si="0"/>
        <v>32.96</v>
      </c>
      <c r="M40" s="10">
        <f t="shared" si="1"/>
        <v>74.21000000000001</v>
      </c>
      <c r="N40" s="9">
        <f>RANK(M40,M$38:M$40)</f>
        <v>3</v>
      </c>
      <c r="O40" s="11"/>
      <c r="P40" s="11" t="s">
        <v>66</v>
      </c>
    </row>
    <row r="41" spans="1:16" s="1" customFormat="1" ht="24.75" customHeight="1">
      <c r="A41" s="6"/>
      <c r="B41" s="6"/>
      <c r="C41" s="8"/>
      <c r="D41" s="8"/>
      <c r="E41" s="7"/>
      <c r="F41" s="8"/>
      <c r="G41" s="8"/>
      <c r="H41" s="8"/>
      <c r="I41" s="8"/>
      <c r="J41" s="8"/>
      <c r="K41" s="13"/>
      <c r="L41" s="9"/>
      <c r="M41" s="10"/>
      <c r="N41" s="9"/>
      <c r="O41" s="11"/>
      <c r="P41" s="11"/>
    </row>
    <row r="42" spans="1:16" s="1" customFormat="1" ht="24.75" customHeight="1">
      <c r="A42" s="6" t="s">
        <v>101</v>
      </c>
      <c r="B42" s="6" t="s">
        <v>19</v>
      </c>
      <c r="C42" s="6" t="s">
        <v>102</v>
      </c>
      <c r="D42" s="6" t="s">
        <v>103</v>
      </c>
      <c r="E42" s="7" t="s">
        <v>81</v>
      </c>
      <c r="F42" s="6">
        <v>33.5</v>
      </c>
      <c r="G42" s="6">
        <v>36.05</v>
      </c>
      <c r="H42" s="6">
        <v>4</v>
      </c>
      <c r="I42" s="6">
        <v>73.55</v>
      </c>
      <c r="J42" s="6">
        <v>44.13</v>
      </c>
      <c r="K42" s="13">
        <v>83.8</v>
      </c>
      <c r="L42" s="9">
        <f t="shared" si="0"/>
        <v>33.52</v>
      </c>
      <c r="M42" s="10">
        <f t="shared" si="1"/>
        <v>77.65</v>
      </c>
      <c r="N42" s="9">
        <f>RANK(M42,M$42:M$44)</f>
        <v>1</v>
      </c>
      <c r="O42" s="11" t="s">
        <v>23</v>
      </c>
      <c r="P42" s="11"/>
    </row>
    <row r="43" spans="1:16" s="1" customFormat="1" ht="24.75" customHeight="1">
      <c r="A43" s="6" t="s">
        <v>104</v>
      </c>
      <c r="B43" s="6" t="s">
        <v>19</v>
      </c>
      <c r="C43" s="6" t="s">
        <v>105</v>
      </c>
      <c r="D43" s="6" t="s">
        <v>103</v>
      </c>
      <c r="E43" s="7" t="s">
        <v>81</v>
      </c>
      <c r="F43" s="6">
        <v>34.5</v>
      </c>
      <c r="G43" s="6">
        <v>35.4</v>
      </c>
      <c r="H43" s="6"/>
      <c r="I43" s="6">
        <v>69.9</v>
      </c>
      <c r="J43" s="6">
        <v>41.940000000000005</v>
      </c>
      <c r="K43" s="13">
        <v>81.8</v>
      </c>
      <c r="L43" s="9">
        <f t="shared" si="0"/>
        <v>32.72</v>
      </c>
      <c r="M43" s="10">
        <f t="shared" si="1"/>
        <v>74.66</v>
      </c>
      <c r="N43" s="9">
        <f>RANK(M43,M$42:M$44)</f>
        <v>3</v>
      </c>
      <c r="O43" s="11"/>
      <c r="P43" s="11"/>
    </row>
    <row r="44" spans="1:16" s="1" customFormat="1" ht="24.75" customHeight="1">
      <c r="A44" s="6" t="s">
        <v>106</v>
      </c>
      <c r="B44" s="6" t="s">
        <v>19</v>
      </c>
      <c r="C44" s="6" t="s">
        <v>107</v>
      </c>
      <c r="D44" s="6" t="s">
        <v>103</v>
      </c>
      <c r="E44" s="7" t="s">
        <v>81</v>
      </c>
      <c r="F44" s="6">
        <v>34</v>
      </c>
      <c r="G44" s="6">
        <v>35.05</v>
      </c>
      <c r="H44" s="6"/>
      <c r="I44" s="6">
        <v>69.05</v>
      </c>
      <c r="J44" s="6">
        <v>41.43</v>
      </c>
      <c r="K44" s="13">
        <v>87.2</v>
      </c>
      <c r="L44" s="9">
        <f t="shared" si="0"/>
        <v>34.88</v>
      </c>
      <c r="M44" s="10">
        <f t="shared" si="1"/>
        <v>76.31</v>
      </c>
      <c r="N44" s="9">
        <f>RANK(M44,M$42:M$44)</f>
        <v>2</v>
      </c>
      <c r="O44" s="11"/>
      <c r="P44" s="11"/>
    </row>
    <row r="45" spans="1:16" s="1" customFormat="1" ht="24.75" customHeight="1">
      <c r="A45" s="6"/>
      <c r="B45" s="6"/>
      <c r="C45" s="6"/>
      <c r="D45" s="6"/>
      <c r="E45" s="7"/>
      <c r="F45" s="6"/>
      <c r="G45" s="6"/>
      <c r="H45" s="6"/>
      <c r="I45" s="6"/>
      <c r="J45" s="6"/>
      <c r="K45" s="13"/>
      <c r="L45" s="9"/>
      <c r="M45" s="10"/>
      <c r="N45" s="9"/>
      <c r="O45" s="11"/>
      <c r="P45" s="11"/>
    </row>
    <row r="46" spans="1:16" s="1" customFormat="1" ht="24.75" customHeight="1">
      <c r="A46" s="6" t="s">
        <v>108</v>
      </c>
      <c r="B46" s="6" t="s">
        <v>19</v>
      </c>
      <c r="C46" s="6" t="s">
        <v>109</v>
      </c>
      <c r="D46" s="6" t="s">
        <v>110</v>
      </c>
      <c r="E46" s="7" t="s">
        <v>111</v>
      </c>
      <c r="F46" s="6">
        <v>36</v>
      </c>
      <c r="G46" s="6">
        <v>38</v>
      </c>
      <c r="H46" s="6"/>
      <c r="I46" s="6">
        <v>74</v>
      </c>
      <c r="J46" s="6">
        <v>44.4</v>
      </c>
      <c r="K46" s="13">
        <v>82</v>
      </c>
      <c r="L46" s="9">
        <f t="shared" si="0"/>
        <v>32.800000000000004</v>
      </c>
      <c r="M46" s="10">
        <f t="shared" si="1"/>
        <v>77.2</v>
      </c>
      <c r="N46" s="9">
        <f>RANK(M46,M$46:M$48)</f>
        <v>1</v>
      </c>
      <c r="O46" s="11" t="s">
        <v>23</v>
      </c>
      <c r="P46" s="11"/>
    </row>
    <row r="47" spans="1:16" s="1" customFormat="1" ht="24.75" customHeight="1">
      <c r="A47" s="6" t="s">
        <v>112</v>
      </c>
      <c r="B47" s="6" t="s">
        <v>19</v>
      </c>
      <c r="C47" s="6" t="s">
        <v>113</v>
      </c>
      <c r="D47" s="6" t="s">
        <v>110</v>
      </c>
      <c r="E47" s="7" t="s">
        <v>111</v>
      </c>
      <c r="F47" s="6">
        <v>30.5</v>
      </c>
      <c r="G47" s="6">
        <v>35.5</v>
      </c>
      <c r="H47" s="6"/>
      <c r="I47" s="6">
        <v>66</v>
      </c>
      <c r="J47" s="6">
        <v>39.6</v>
      </c>
      <c r="K47" s="13">
        <v>80.6</v>
      </c>
      <c r="L47" s="9">
        <f t="shared" si="0"/>
        <v>32.24</v>
      </c>
      <c r="M47" s="10">
        <f t="shared" si="1"/>
        <v>71.84</v>
      </c>
      <c r="N47" s="9">
        <f>RANK(M47,M$46:M$48)</f>
        <v>2</v>
      </c>
      <c r="O47" s="11"/>
      <c r="P47" s="11"/>
    </row>
    <row r="48" spans="1:16" s="1" customFormat="1" ht="24.75" customHeight="1">
      <c r="A48" s="6" t="s">
        <v>114</v>
      </c>
      <c r="B48" s="6" t="s">
        <v>19</v>
      </c>
      <c r="C48" s="6" t="s">
        <v>115</v>
      </c>
      <c r="D48" s="6" t="s">
        <v>110</v>
      </c>
      <c r="E48" s="7" t="s">
        <v>111</v>
      </c>
      <c r="F48" s="6">
        <v>22.5</v>
      </c>
      <c r="G48" s="6">
        <v>31.95</v>
      </c>
      <c r="H48" s="6"/>
      <c r="I48" s="6">
        <v>54.45</v>
      </c>
      <c r="J48" s="6">
        <v>32.67</v>
      </c>
      <c r="K48" s="13">
        <v>79.8</v>
      </c>
      <c r="L48" s="9">
        <f t="shared" si="0"/>
        <v>31.92</v>
      </c>
      <c r="M48" s="10">
        <f t="shared" si="1"/>
        <v>64.59</v>
      </c>
      <c r="N48" s="9">
        <f>RANK(M48,M$46:M$48)</f>
        <v>3</v>
      </c>
      <c r="O48" s="11"/>
      <c r="P48" s="11"/>
    </row>
    <row r="49" spans="1:16" s="1" customFormat="1" ht="24.75" customHeight="1">
      <c r="A49" s="6"/>
      <c r="B49" s="6"/>
      <c r="C49" s="6"/>
      <c r="D49" s="6"/>
      <c r="E49" s="7"/>
      <c r="F49" s="6"/>
      <c r="G49" s="6"/>
      <c r="H49" s="6"/>
      <c r="I49" s="6"/>
      <c r="J49" s="6"/>
      <c r="K49" s="13"/>
      <c r="L49" s="9"/>
      <c r="M49" s="10"/>
      <c r="N49" s="9"/>
      <c r="O49" s="11"/>
      <c r="P49" s="11"/>
    </row>
    <row r="50" spans="1:16" s="1" customFormat="1" ht="24.75" customHeight="1">
      <c r="A50" s="6" t="s">
        <v>116</v>
      </c>
      <c r="B50" s="6" t="s">
        <v>76</v>
      </c>
      <c r="C50" s="6" t="s">
        <v>117</v>
      </c>
      <c r="D50" s="6" t="s">
        <v>118</v>
      </c>
      <c r="E50" s="7" t="s">
        <v>119</v>
      </c>
      <c r="F50" s="6">
        <v>31</v>
      </c>
      <c r="G50" s="6">
        <v>31.5</v>
      </c>
      <c r="H50" s="6"/>
      <c r="I50" s="6">
        <v>62.5</v>
      </c>
      <c r="J50" s="6">
        <v>37.5</v>
      </c>
      <c r="K50" s="13">
        <v>85.6</v>
      </c>
      <c r="L50" s="9">
        <f t="shared" si="0"/>
        <v>34.24</v>
      </c>
      <c r="M50" s="10">
        <f t="shared" si="1"/>
        <v>71.74000000000001</v>
      </c>
      <c r="N50" s="9">
        <f>RANK(M50,M$50:M$52)</f>
        <v>1</v>
      </c>
      <c r="O50" s="11" t="s">
        <v>23</v>
      </c>
      <c r="P50" s="11"/>
    </row>
    <row r="51" spans="1:16" s="1" customFormat="1" ht="24.75" customHeight="1">
      <c r="A51" s="6" t="s">
        <v>120</v>
      </c>
      <c r="B51" s="6" t="s">
        <v>19</v>
      </c>
      <c r="C51" s="6" t="s">
        <v>121</v>
      </c>
      <c r="D51" s="6" t="s">
        <v>118</v>
      </c>
      <c r="E51" s="7" t="s">
        <v>119</v>
      </c>
      <c r="F51" s="6">
        <v>31.5</v>
      </c>
      <c r="G51" s="6">
        <v>28.9</v>
      </c>
      <c r="H51" s="6"/>
      <c r="I51" s="6">
        <v>60.4</v>
      </c>
      <c r="J51" s="6">
        <v>36.239999999999995</v>
      </c>
      <c r="K51" s="13">
        <v>59.2</v>
      </c>
      <c r="L51" s="9">
        <f t="shared" si="0"/>
        <v>23.680000000000003</v>
      </c>
      <c r="M51" s="10">
        <f t="shared" si="1"/>
        <v>59.92</v>
      </c>
      <c r="N51" s="9">
        <f>RANK(M51,M$50:M$52)</f>
        <v>3</v>
      </c>
      <c r="O51" s="11"/>
      <c r="P51" s="11"/>
    </row>
    <row r="52" spans="1:16" s="1" customFormat="1" ht="24.75" customHeight="1">
      <c r="A52" s="6" t="s">
        <v>122</v>
      </c>
      <c r="B52" s="6" t="s">
        <v>19</v>
      </c>
      <c r="C52" s="6" t="s">
        <v>123</v>
      </c>
      <c r="D52" s="6" t="s">
        <v>118</v>
      </c>
      <c r="E52" s="7" t="s">
        <v>119</v>
      </c>
      <c r="F52" s="6">
        <v>28</v>
      </c>
      <c r="G52" s="6">
        <v>28.95</v>
      </c>
      <c r="H52" s="6"/>
      <c r="I52" s="6">
        <v>56.95</v>
      </c>
      <c r="J52" s="6">
        <v>34.17</v>
      </c>
      <c r="K52" s="13">
        <v>84.2</v>
      </c>
      <c r="L52" s="9">
        <f t="shared" si="0"/>
        <v>33.68</v>
      </c>
      <c r="M52" s="10">
        <f t="shared" si="1"/>
        <v>67.85</v>
      </c>
      <c r="N52" s="9">
        <f>RANK(M52,M$50:M$52)</f>
        <v>2</v>
      </c>
      <c r="O52" s="11"/>
      <c r="P52" s="11"/>
    </row>
    <row r="53" spans="1:16" s="1" customFormat="1" ht="24.75" customHeight="1">
      <c r="A53" s="6"/>
      <c r="B53" s="6"/>
      <c r="C53" s="6"/>
      <c r="D53" s="6"/>
      <c r="E53" s="7"/>
      <c r="F53" s="6"/>
      <c r="G53" s="6"/>
      <c r="H53" s="6"/>
      <c r="I53" s="6"/>
      <c r="J53" s="6"/>
      <c r="K53" s="13"/>
      <c r="L53" s="9"/>
      <c r="M53" s="10"/>
      <c r="N53" s="9"/>
      <c r="O53" s="11"/>
      <c r="P53" s="11"/>
    </row>
    <row r="54" spans="1:16" s="1" customFormat="1" ht="24.75" customHeight="1">
      <c r="A54" s="6" t="s">
        <v>124</v>
      </c>
      <c r="B54" s="6" t="s">
        <v>19</v>
      </c>
      <c r="C54" s="6" t="s">
        <v>125</v>
      </c>
      <c r="D54" s="6" t="s">
        <v>126</v>
      </c>
      <c r="E54" s="7" t="s">
        <v>127</v>
      </c>
      <c r="F54" s="6">
        <v>30</v>
      </c>
      <c r="G54" s="6">
        <v>35.25</v>
      </c>
      <c r="H54" s="6"/>
      <c r="I54" s="6">
        <v>65.25</v>
      </c>
      <c r="J54" s="6">
        <v>39.15</v>
      </c>
      <c r="K54" s="13">
        <v>72.4</v>
      </c>
      <c r="L54" s="9">
        <f t="shared" si="0"/>
        <v>28.960000000000004</v>
      </c>
      <c r="M54" s="10">
        <f t="shared" si="1"/>
        <v>68.11</v>
      </c>
      <c r="N54" s="9">
        <v>1</v>
      </c>
      <c r="O54" s="11" t="s">
        <v>23</v>
      </c>
      <c r="P54" s="11"/>
    </row>
    <row r="55" spans="1:16" s="1" customFormat="1" ht="24.75" customHeight="1">
      <c r="A55" s="6"/>
      <c r="B55" s="6"/>
      <c r="C55" s="6"/>
      <c r="D55" s="6"/>
      <c r="E55" s="7"/>
      <c r="F55" s="6"/>
      <c r="G55" s="6"/>
      <c r="H55" s="6"/>
      <c r="I55" s="6"/>
      <c r="J55" s="6"/>
      <c r="K55" s="13"/>
      <c r="L55" s="9"/>
      <c r="M55" s="10"/>
      <c r="N55" s="9"/>
      <c r="O55" s="11"/>
      <c r="P55" s="11"/>
    </row>
    <row r="56" spans="1:16" s="1" customFormat="1" ht="24.75" customHeight="1">
      <c r="A56" s="6" t="s">
        <v>128</v>
      </c>
      <c r="B56" s="6" t="s">
        <v>19</v>
      </c>
      <c r="C56" s="6" t="s">
        <v>129</v>
      </c>
      <c r="D56" s="6" t="s">
        <v>130</v>
      </c>
      <c r="E56" s="7" t="s">
        <v>131</v>
      </c>
      <c r="F56" s="6">
        <v>28.5</v>
      </c>
      <c r="G56" s="6">
        <v>36.45</v>
      </c>
      <c r="H56" s="6"/>
      <c r="I56" s="6">
        <v>64.95</v>
      </c>
      <c r="J56" s="6">
        <v>38.97</v>
      </c>
      <c r="K56" s="9">
        <f>VLOOKUP(A56,'[1]表三（面试成绩排名表）'!B$5:H$25,4,FALSE)</f>
        <v>84.6</v>
      </c>
      <c r="L56" s="9">
        <f t="shared" si="0"/>
        <v>33.839999999999996</v>
      </c>
      <c r="M56" s="10">
        <f t="shared" si="1"/>
        <v>72.81</v>
      </c>
      <c r="N56" s="9">
        <f>RANK(M56,M$56:M$58)</f>
        <v>1</v>
      </c>
      <c r="O56" s="11" t="s">
        <v>23</v>
      </c>
      <c r="P56" s="11"/>
    </row>
    <row r="57" spans="1:16" s="1" customFormat="1" ht="24.75" customHeight="1">
      <c r="A57" s="6" t="s">
        <v>132</v>
      </c>
      <c r="B57" s="6" t="s">
        <v>19</v>
      </c>
      <c r="C57" s="6" t="s">
        <v>133</v>
      </c>
      <c r="D57" s="6" t="s">
        <v>130</v>
      </c>
      <c r="E57" s="7" t="s">
        <v>131</v>
      </c>
      <c r="F57" s="6">
        <v>25.5</v>
      </c>
      <c r="G57" s="6">
        <v>34.4</v>
      </c>
      <c r="H57" s="6"/>
      <c r="I57" s="6">
        <v>59.9</v>
      </c>
      <c r="J57" s="6">
        <v>35.94</v>
      </c>
      <c r="K57" s="9">
        <f>VLOOKUP(A57,'[1]表三（面试成绩排名表）'!B$5:H$25,4,FALSE)</f>
        <v>79.4</v>
      </c>
      <c r="L57" s="9">
        <f t="shared" si="0"/>
        <v>31.760000000000005</v>
      </c>
      <c r="M57" s="10">
        <f t="shared" si="1"/>
        <v>67.7</v>
      </c>
      <c r="N57" s="9">
        <f>RANK(M57,M$56:M$58)</f>
        <v>2</v>
      </c>
      <c r="O57" s="11"/>
      <c r="P57" s="11"/>
    </row>
    <row r="58" spans="1:16" s="1" customFormat="1" ht="24.75" customHeight="1">
      <c r="A58" s="6" t="s">
        <v>134</v>
      </c>
      <c r="B58" s="6" t="s">
        <v>76</v>
      </c>
      <c r="C58" s="6" t="s">
        <v>135</v>
      </c>
      <c r="D58" s="6" t="s">
        <v>130</v>
      </c>
      <c r="E58" s="7" t="s">
        <v>131</v>
      </c>
      <c r="F58" s="6">
        <v>27</v>
      </c>
      <c r="G58" s="6">
        <v>31.55</v>
      </c>
      <c r="H58" s="6"/>
      <c r="I58" s="6">
        <v>58.55</v>
      </c>
      <c r="J58" s="6">
        <v>35.129999999999995</v>
      </c>
      <c r="K58" s="9">
        <f>VLOOKUP(A58,'[1]表三（面试成绩排名表）'!B$5:H$25,4,FALSE)</f>
        <v>74.8</v>
      </c>
      <c r="L58" s="9">
        <f t="shared" si="0"/>
        <v>29.92</v>
      </c>
      <c r="M58" s="10">
        <f t="shared" si="1"/>
        <v>65.05</v>
      </c>
      <c r="N58" s="9">
        <f>RANK(M58,M$56:M$58)</f>
        <v>3</v>
      </c>
      <c r="O58" s="11"/>
      <c r="P58" s="11"/>
    </row>
    <row r="59" spans="1:16" s="1" customFormat="1" ht="24.75" customHeight="1">
      <c r="A59" s="6"/>
      <c r="B59" s="6"/>
      <c r="C59" s="6"/>
      <c r="D59" s="6"/>
      <c r="E59" s="7"/>
      <c r="F59" s="6"/>
      <c r="G59" s="6"/>
      <c r="H59" s="6"/>
      <c r="I59" s="6"/>
      <c r="J59" s="6"/>
      <c r="K59" s="9"/>
      <c r="L59" s="9"/>
      <c r="M59" s="10"/>
      <c r="N59" s="9"/>
      <c r="O59" s="11"/>
      <c r="P59" s="11"/>
    </row>
    <row r="60" spans="1:16" s="1" customFormat="1" ht="24.75" customHeight="1">
      <c r="A60" s="6" t="s">
        <v>136</v>
      </c>
      <c r="B60" s="6" t="s">
        <v>19</v>
      </c>
      <c r="C60" s="6" t="s">
        <v>137</v>
      </c>
      <c r="D60" s="6" t="s">
        <v>138</v>
      </c>
      <c r="E60" s="7" t="s">
        <v>139</v>
      </c>
      <c r="F60" s="6">
        <v>27</v>
      </c>
      <c r="G60" s="6">
        <v>30.85</v>
      </c>
      <c r="H60" s="6"/>
      <c r="I60" s="6">
        <v>57.85</v>
      </c>
      <c r="J60" s="6">
        <v>34.71</v>
      </c>
      <c r="K60" s="9">
        <f>VLOOKUP(A60,'[1]表三（面试成绩排名表）'!B$5:H$25,4,FALSE)</f>
        <v>79.6</v>
      </c>
      <c r="L60" s="9">
        <f t="shared" si="0"/>
        <v>31.84</v>
      </c>
      <c r="M60" s="10">
        <f t="shared" si="1"/>
        <v>66.55</v>
      </c>
      <c r="N60" s="9">
        <f>RANK(M60,M$60:M$62)</f>
        <v>1</v>
      </c>
      <c r="O60" s="11" t="s">
        <v>23</v>
      </c>
      <c r="P60" s="11"/>
    </row>
    <row r="61" spans="1:16" s="1" customFormat="1" ht="24.75" customHeight="1">
      <c r="A61" s="6" t="s">
        <v>140</v>
      </c>
      <c r="B61" s="6" t="s">
        <v>76</v>
      </c>
      <c r="C61" s="6" t="s">
        <v>141</v>
      </c>
      <c r="D61" s="6" t="s">
        <v>138</v>
      </c>
      <c r="E61" s="7" t="s">
        <v>139</v>
      </c>
      <c r="F61" s="6">
        <v>26.5</v>
      </c>
      <c r="G61" s="6">
        <v>28.7</v>
      </c>
      <c r="H61" s="6"/>
      <c r="I61" s="6">
        <v>55.2</v>
      </c>
      <c r="J61" s="6">
        <v>33.12</v>
      </c>
      <c r="K61" s="9">
        <f>VLOOKUP(A61,'[1]表三（面试成绩排名表）'!B$5:H$25,4,FALSE)</f>
        <v>76.4</v>
      </c>
      <c r="L61" s="9">
        <f t="shared" si="0"/>
        <v>30.560000000000002</v>
      </c>
      <c r="M61" s="10">
        <f t="shared" si="1"/>
        <v>63.68</v>
      </c>
      <c r="N61" s="9">
        <f>RANK(M61,M$60:M$62)</f>
        <v>2</v>
      </c>
      <c r="O61" s="11" t="s">
        <v>23</v>
      </c>
      <c r="P61" s="11"/>
    </row>
    <row r="62" spans="1:16" s="1" customFormat="1" ht="24.75" customHeight="1">
      <c r="A62" s="6" t="s">
        <v>142</v>
      </c>
      <c r="B62" s="6" t="s">
        <v>19</v>
      </c>
      <c r="C62" s="6" t="s">
        <v>143</v>
      </c>
      <c r="D62" s="6" t="s">
        <v>138</v>
      </c>
      <c r="E62" s="7" t="s">
        <v>139</v>
      </c>
      <c r="F62" s="6">
        <v>20</v>
      </c>
      <c r="G62" s="6">
        <v>32.05</v>
      </c>
      <c r="H62" s="6"/>
      <c r="I62" s="6">
        <v>52.05</v>
      </c>
      <c r="J62" s="6">
        <v>31.229999999999997</v>
      </c>
      <c r="K62" s="9">
        <f>VLOOKUP(A62,'[1]表三（面试成绩排名表）'!B$5:H$25,4,FALSE)</f>
        <v>81</v>
      </c>
      <c r="L62" s="9">
        <f t="shared" si="0"/>
        <v>32.4</v>
      </c>
      <c r="M62" s="10">
        <f t="shared" si="1"/>
        <v>63.629999999999995</v>
      </c>
      <c r="N62" s="9">
        <f>RANK(M62,M$60:M$62)</f>
        <v>3</v>
      </c>
      <c r="O62" s="11"/>
      <c r="P62" s="11"/>
    </row>
  </sheetData>
  <sheetProtection/>
  <mergeCells count="2">
    <mergeCell ref="A1:P1"/>
    <mergeCell ref="A2:P2"/>
  </mergeCells>
  <printOptions horizontalCentered="1"/>
  <pageMargins left="0.7086614173228347" right="0.5118110236220472" top="0.7480314960629921" bottom="0.5511811023622047" header="0.31496062992125984" footer="0.31496062992125984"/>
  <pageSetup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四川省考试中心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华金海</dc:creator>
  <cp:keywords/>
  <dc:description/>
  <cp:lastModifiedBy>%E5%A4%A7%E7%88%B7%E3%80%82</cp:lastModifiedBy>
  <cp:lastPrinted>2021-07-15T01:20:59Z</cp:lastPrinted>
  <dcterms:created xsi:type="dcterms:W3CDTF">1998-12-05T07:12:38Z</dcterms:created>
  <dcterms:modified xsi:type="dcterms:W3CDTF">2022-02-23T07:53:08Z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54A666E69E914C00A921C023DEE99DB4</vt:lpwstr>
  </property>
</Properties>
</file>