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交付资产明细表" sheetId="5" state="hidden" r:id="rId1"/>
    <sheet name="投资明细表" sheetId="2" state="hidden" r:id="rId2"/>
    <sheet name="Sheet1" sheetId="12" r:id="rId3"/>
  </sheets>
  <definedNames>
    <definedName name="_xlnm._FilterDatabase" localSheetId="0" hidden="1">交付资产明细表!$A$4:$IU$56</definedName>
    <definedName name="_xlnm._FilterDatabase" localSheetId="1" hidden="1">投资明细表!$A$3:$N$52</definedName>
    <definedName name="_xlnm.Print_Area" localSheetId="0">交付资产明细表!$A$1:$R$56</definedName>
  </definedNames>
  <calcPr calcId="144525"/>
</workbook>
</file>

<file path=xl/sharedStrings.xml><?xml version="1.0" encoding="utf-8"?>
<sst xmlns="http://schemas.openxmlformats.org/spreadsheetml/2006/main" count="690" uniqueCount="382">
  <si>
    <t>铜仁天然气能源投资有限公司建设项目交付资产明细表</t>
  </si>
  <si>
    <t>编制单位：铜仁天然气能源投资有限公司</t>
  </si>
  <si>
    <t>清查基准日：2019年12月17日</t>
  </si>
  <si>
    <t>单位：人民币元</t>
  </si>
  <si>
    <t>序号</t>
  </si>
  <si>
    <t>项目名称</t>
  </si>
  <si>
    <t>建筑安装工程投资及设备投资</t>
  </si>
  <si>
    <t>设计费</t>
  </si>
  <si>
    <t>监理费</t>
  </si>
  <si>
    <t>其他</t>
  </si>
  <si>
    <t>总计</t>
  </si>
  <si>
    <t>备注</t>
  </si>
  <si>
    <t>已支付金额</t>
  </si>
  <si>
    <t>应付账款</t>
  </si>
  <si>
    <t>合计</t>
  </si>
  <si>
    <t>铜仁市大兴卷烟厂天然气储配站场平土石方、重力式挡土墙、锚杆、挡土墙、排水明沟工程</t>
  </si>
  <si>
    <t>国有建设用地使用权</t>
  </si>
  <si>
    <t>铜仁市中心城区管道燃气工程大兴卷烟厂综合储备站及配套设施安装工程</t>
  </si>
  <si>
    <t>铜仁市中心城区管道燃气工程采购低温液体储罐、储罐增压器、卸车汽化器、空温式汽化器等设备一批及设备安装</t>
  </si>
  <si>
    <t>大兴卷烟厂储备站厂区内燃气、热水管工程管道安装施工</t>
  </si>
  <si>
    <t>大兴卷烟厂天然气储备站10KV线路及专变安装工程</t>
  </si>
  <si>
    <t>大兴卷烟厂天然气储备站七氟丙烷气体灭火系统安装及场站消防检测</t>
  </si>
  <si>
    <t>大兴综合储备站网络监控工程（监控系统布线、综合站房、设备区域等整个场站监控安装及调试）</t>
  </si>
  <si>
    <t>大兴卷烟厂储备站厂区内主电缆、配电柜及柴油发电机（工程材料及安装包干）</t>
  </si>
  <si>
    <t>铜仁市大兴卷烟厂综合储配站-罐区新增加金属物及各金属构件接地工程</t>
  </si>
  <si>
    <t>铜仁市大兴卷烟厂综合储配站防雷安装工程</t>
  </si>
  <si>
    <t>大兴储配站至卷烟厂锅炉房燃气管道安装工程</t>
  </si>
  <si>
    <t>小计</t>
  </si>
  <si>
    <t>铜仁市人民医院LNG点供站</t>
  </si>
  <si>
    <t>铜仁好彩头临时LNG供气站工程</t>
  </si>
  <si>
    <t>铜仁市国宾馆LNG气化站附属工程</t>
  </si>
  <si>
    <t>铜仁市江华明都住宅小区天然气配套工程</t>
  </si>
  <si>
    <t>铜仁民族风情园天然气配套工程</t>
  </si>
  <si>
    <t>铜仁市碧江区枇杷湾廉租房小区天燃气配套工程（燃气）工程</t>
  </si>
  <si>
    <t>铜仁市人民医院至市健康管理职业技术学院燃气管道工程</t>
  </si>
  <si>
    <t>铜仁万仁汽车燃气工程</t>
  </si>
  <si>
    <t>铜仁万仁汽车气化站</t>
  </si>
  <si>
    <t>铜仁市桃李春风食品厂中压天然气管线支线天然气工程</t>
  </si>
  <si>
    <t>铜仁市中心城区管道燃气工程滨江大道（健康学院至庆泰苑小区）</t>
  </si>
  <si>
    <t>铜仁市高新技术开发区一期天然气中压管道工程</t>
  </si>
  <si>
    <t>铜仁市中心城区燃气管道六号路中压然气工程</t>
  </si>
  <si>
    <t>铜仁市中心城区燃气管道四号路中压管道工程</t>
  </si>
  <si>
    <t>铜仁市庆泰苑住宅小区天然气配套工程</t>
  </si>
  <si>
    <t>铜仁市中心城区管道燃气工程滨江大道（高新大道至桃源大道）燃气管道工程</t>
  </si>
  <si>
    <t>铜仁市中心城区管道燃气工程滨江大道（庆泰苑小区至灯塔六号路）燃气管道工程</t>
  </si>
  <si>
    <t>铜仁市中心城区管道燃气武陵大道中压燃气管道工程（省道S201至民族风情园）</t>
  </si>
  <si>
    <t>龙田棚户区改造民用燃气工程</t>
  </si>
  <si>
    <t>铜仁桃李春风燃气工程</t>
  </si>
  <si>
    <t>铜仁市碧江区灯塔地理棚户区改造项目燃气工程</t>
  </si>
  <si>
    <t>铜仁市烟草公司352户集资房燃气管道安装工程</t>
  </si>
  <si>
    <t>碧江经开区{环东大道（灯塔1号路-北外环）中压燃气管道工程、五福大道（文笔北路-外环线）天然气中压管道、桃源大道（滨江大道至外环线）燃气管道工程}燃气管道工程</t>
  </si>
  <si>
    <t>铜仁市中心城区管道燃气工程（碧江经济开发区1号路中压燃气管道工程）</t>
  </si>
  <si>
    <t>碧江开发区（铜仁港黔能源有限公司中低压天然气管道工程、铜仁阳光靓洁洗涤服务中心中低压天然气管道工程、铜仁一鸣农业科技有限公司中低压天然气管道工程、铜仁御诺乳业有限公司中低压天然气管道工程）工业用户燃气管道工程</t>
  </si>
  <si>
    <t>铜仁市梵能集团厂区内天然气工程</t>
  </si>
  <si>
    <t>贵州健康管理职业技术学院燃气工程</t>
  </si>
  <si>
    <t>贵州省铜仁市蓝溪谷地住宅小区天然气配套工程施工表前部分（含材料）</t>
  </si>
  <si>
    <t>贵州省铜仁市山水云天住宅小区天然气配套工程施工表前部分（含材料）</t>
  </si>
  <si>
    <t>铜仁市中心城区管道燃气工程滨江大道（大兴工业园四号路至梵能集团）燃气管道工程</t>
  </si>
  <si>
    <t>贵州省铜仁市响塘龙住宅小区天然气配套工程</t>
  </si>
  <si>
    <t>铜仁市中心城区管道燃气工程碧江经济开发区11号路中压燃气管道工程</t>
  </si>
  <si>
    <t>2018年小区新建及完善工程一标段</t>
  </si>
  <si>
    <t>2018年小区新建及完善工程二标段</t>
  </si>
  <si>
    <t>2018年小区新建及完善工程三标段</t>
  </si>
  <si>
    <t>2018年小区新建及完善工程四标段</t>
  </si>
  <si>
    <t>网络远传燃气表采购</t>
  </si>
  <si>
    <t>铜仁市大兴卷烟厂天然气储配综合站工程审计证据</t>
  </si>
  <si>
    <t>建设单位：铜仁市能源投资有限公司</t>
  </si>
  <si>
    <t>单位：元</t>
  </si>
  <si>
    <t>项目</t>
  </si>
  <si>
    <t>单位</t>
  </si>
  <si>
    <t>费用类型</t>
  </si>
  <si>
    <t>审定金额　</t>
  </si>
  <si>
    <t>已付金额</t>
  </si>
  <si>
    <t>资本化利息</t>
  </si>
  <si>
    <t>应付金额</t>
  </si>
  <si>
    <t>审核依据</t>
  </si>
  <si>
    <t>1</t>
  </si>
  <si>
    <t>贵州省铜仁市广远建筑工程有限公司</t>
  </si>
  <si>
    <t>场平工程</t>
  </si>
  <si>
    <t>贵州力圆达工程项目管理有限公司出具的工程结算审核报告[2017]第17号</t>
  </si>
  <si>
    <t>设计单位：中煤科工集团重庆设计研究院有限公司
监理单位：贵州桦利工程招标造价咨询有限公司
工程结算审核：贵州力圆达工程项目管理有限公司</t>
  </si>
  <si>
    <r>
      <rPr>
        <sz val="10"/>
        <rFont val="宋体"/>
        <charset val="134"/>
      </rPr>
      <t>合同金额：</t>
    </r>
    <r>
      <rPr>
        <sz val="10"/>
        <rFont val="Arial Narrow"/>
        <charset val="134"/>
      </rPr>
      <t>9270319.17</t>
    </r>
    <r>
      <rPr>
        <sz val="10"/>
        <rFont val="宋体"/>
        <charset val="134"/>
      </rPr>
      <t>元，补充协议金额：</t>
    </r>
    <r>
      <rPr>
        <sz val="10"/>
        <rFont val="Arial Narrow"/>
        <charset val="134"/>
      </rPr>
      <t>1110417</t>
    </r>
    <r>
      <rPr>
        <sz val="10"/>
        <rFont val="宋体"/>
        <charset val="134"/>
      </rPr>
      <t>元</t>
    </r>
  </si>
  <si>
    <t>2</t>
  </si>
  <si>
    <t>铜仁市中心城区管道燃气工程大兴卷烟厂综合储备站</t>
  </si>
  <si>
    <t>贵州三石建筑工程有限公司</t>
  </si>
  <si>
    <t>主体工程及配套设施安装工程</t>
  </si>
  <si>
    <t>贵州桦信建设项目管理有限公司出具的工程结算审核报告GZHXZ[2019]0037和GZHXZ[2019]0068</t>
  </si>
  <si>
    <t>监理：贵州省铜仁市建丰工程建设监理有限公司
工程结算审核：贵州桦信建设项目管理有限公司</t>
  </si>
  <si>
    <t>合同金额：8355531.11</t>
  </si>
  <si>
    <t>3</t>
  </si>
  <si>
    <t>张家港中集圣达因低温装备有限公司</t>
  </si>
  <si>
    <t>设备采购</t>
  </si>
  <si>
    <t>按采购合同和发票计算</t>
  </si>
  <si>
    <t>未含备品备件金额：14629元</t>
  </si>
  <si>
    <t>4</t>
  </si>
  <si>
    <t>江苏天目建设集团有限公司</t>
  </si>
  <si>
    <t>厂区内燃气、热水管管道安装</t>
  </si>
  <si>
    <t>按施工合同金额计算</t>
  </si>
  <si>
    <t>合同金额：28.6万</t>
  </si>
  <si>
    <t>5</t>
  </si>
  <si>
    <t>贵州威默电气成套设备有限公司</t>
  </si>
  <si>
    <t>变压器安装</t>
  </si>
  <si>
    <t>含变更协议17万</t>
  </si>
  <si>
    <t>6</t>
  </si>
  <si>
    <t>北京科安达消防工程有限公司贵州分公司</t>
  </si>
  <si>
    <t>灭火系统</t>
  </si>
  <si>
    <t>合同金额：24.78万</t>
  </si>
  <si>
    <t>7</t>
  </si>
  <si>
    <t>铜仁市碧江区天盾安视科技经营店</t>
  </si>
  <si>
    <t>监控系统</t>
  </si>
  <si>
    <t>合同价：13.8039万</t>
  </si>
  <si>
    <t>8</t>
  </si>
  <si>
    <t>松桃大洋水电安装有限公司</t>
  </si>
  <si>
    <t>配电柜、发电机</t>
  </si>
  <si>
    <t>10</t>
  </si>
  <si>
    <t>国雷安全防护科技有限公司铜仁分公司</t>
  </si>
  <si>
    <t>防雷设施</t>
  </si>
  <si>
    <t>包干价：10万元</t>
  </si>
  <si>
    <t>11</t>
  </si>
  <si>
    <t>锅炉房管道安装</t>
  </si>
  <si>
    <t>按工程竣工结算数计算</t>
  </si>
  <si>
    <t>根据文件按文件据实结算</t>
  </si>
  <si>
    <t>12</t>
  </si>
  <si>
    <t>大兴项目调压设备</t>
  </si>
  <si>
    <t>四川万通输配设备有限公司</t>
  </si>
  <si>
    <t>调压设备</t>
  </si>
  <si>
    <t>1.1</t>
  </si>
  <si>
    <t>中煤科工集团重庆设计研究院有限公司</t>
  </si>
  <si>
    <t>场平工程设计</t>
  </si>
  <si>
    <t>按设计合同包干价计算</t>
  </si>
  <si>
    <t>铜仁市大兴区卷烟厂天然气储配综合站（LNG气化站）场平工程设计</t>
  </si>
  <si>
    <t>包干价</t>
  </si>
  <si>
    <t>1.2</t>
  </si>
  <si>
    <t>监理费（场平）</t>
  </si>
  <si>
    <t>贵州桦利工程招标造价咨询有限公司</t>
  </si>
  <si>
    <t>场平工程监理</t>
  </si>
  <si>
    <t>按监理合同计算，正常服务费为15万元，延期服务费为84166元</t>
  </si>
  <si>
    <t>1.3</t>
  </si>
  <si>
    <t>工程结算审计费</t>
  </si>
  <si>
    <t>贵州力圆达工程项目管理有限公司</t>
  </si>
  <si>
    <t>场平工程结算</t>
  </si>
  <si>
    <t>按造价咨询合同包干价计算</t>
  </si>
  <si>
    <t>铜仁市大兴卷烟厂天然气储配站场平土石方、重力式挡土墙、锚杆、挡土墙、排水明沟工程结算</t>
  </si>
  <si>
    <r>
      <rPr>
        <sz val="10"/>
        <rFont val="宋体"/>
        <charset val="134"/>
      </rPr>
      <t>包干价：</t>
    </r>
    <r>
      <rPr>
        <sz val="10"/>
        <rFont val="Arial Narrow"/>
        <charset val="134"/>
      </rPr>
      <t>2.8</t>
    </r>
    <r>
      <rPr>
        <sz val="10"/>
        <rFont val="宋体"/>
        <charset val="134"/>
      </rPr>
      <t>万</t>
    </r>
  </si>
  <si>
    <r>
      <rPr>
        <sz val="10"/>
        <color indexed="10"/>
        <rFont val="宋体"/>
        <charset val="134"/>
      </rPr>
      <t>按黔价房【</t>
    </r>
    <r>
      <rPr>
        <sz val="10"/>
        <color indexed="10"/>
        <rFont val="Arial Narrow"/>
        <charset val="134"/>
      </rPr>
      <t>2012</t>
    </r>
    <r>
      <rPr>
        <sz val="10"/>
        <color indexed="10"/>
        <rFont val="宋体"/>
        <charset val="134"/>
      </rPr>
      <t>】</t>
    </r>
    <r>
      <rPr>
        <sz val="10"/>
        <color indexed="10"/>
        <rFont val="Arial Narrow"/>
        <charset val="134"/>
      </rPr>
      <t>86</t>
    </r>
    <r>
      <rPr>
        <sz val="10"/>
        <color indexed="10"/>
        <rFont val="宋体"/>
        <charset val="134"/>
      </rPr>
      <t>号计算测试</t>
    </r>
  </si>
  <si>
    <t>1.4</t>
  </si>
  <si>
    <t>招标代理费</t>
  </si>
  <si>
    <t>铜仁华信工程招标造价咨询有限公司</t>
  </si>
  <si>
    <t>场平工程招标</t>
  </si>
  <si>
    <t>铜仁市大兴卷烟厂天然气储配站场平土石方、重力式挡土墙、锚杆、挡土墙、排水明沟工程的施工招标</t>
  </si>
  <si>
    <t>1.5</t>
  </si>
  <si>
    <t>工程预算审核费</t>
  </si>
  <si>
    <t>湖南远诚工程咨询有限公司</t>
  </si>
  <si>
    <t>场平工程预算审核</t>
  </si>
  <si>
    <t>铜仁市大兴卷烟厂天然气储配站循环道路土石方开挖工程</t>
  </si>
  <si>
    <r>
      <rPr>
        <sz val="10"/>
        <rFont val="宋体"/>
        <charset val="134"/>
      </rPr>
      <t>包干价</t>
    </r>
    <r>
      <rPr>
        <sz val="10"/>
        <rFont val="Arial Narrow"/>
        <charset val="134"/>
      </rPr>
      <t>0.3</t>
    </r>
    <r>
      <rPr>
        <sz val="10"/>
        <rFont val="宋体"/>
        <charset val="134"/>
      </rPr>
      <t>万元</t>
    </r>
  </si>
  <si>
    <t>1.6</t>
  </si>
  <si>
    <t>土地出让金</t>
  </si>
  <si>
    <t>铜仁市国土资源局</t>
  </si>
  <si>
    <t>按出让合同金额计算</t>
  </si>
  <si>
    <t>17951平方米</t>
  </si>
  <si>
    <t>1.7</t>
  </si>
  <si>
    <t>契税及印花税</t>
  </si>
  <si>
    <t>国家税务总局铜仁市碧江区税务局</t>
  </si>
  <si>
    <t>按实际缴费单计算</t>
  </si>
  <si>
    <t>1.8</t>
  </si>
  <si>
    <t>三通一平材料费</t>
  </si>
  <si>
    <t>安详军</t>
  </si>
  <si>
    <t>三通一平材料款</t>
  </si>
  <si>
    <t>按采购发票计算</t>
  </si>
  <si>
    <t>1.9</t>
  </si>
  <si>
    <t>大兴烟厂气化站红线费</t>
  </si>
  <si>
    <t>铜仁市城乡规划勘测设计研究院</t>
  </si>
  <si>
    <t>气化站红线费</t>
  </si>
  <si>
    <t>按铜仁市城乡规划勘测设计研究院工程放线委托书和发票计算</t>
  </si>
  <si>
    <t>1.10</t>
  </si>
  <si>
    <t>大兴烟厂加气站土石方测量费</t>
  </si>
  <si>
    <t>气站土石方测量费</t>
  </si>
  <si>
    <t>按铜仁市城乡规划勘测设计研究院土石方测量委托书和发票计算</t>
  </si>
  <si>
    <t>1.11</t>
  </si>
  <si>
    <t>设计审查费</t>
  </si>
  <si>
    <t>铜仁市工程设计质量监督站</t>
  </si>
  <si>
    <t>按缴费通知单和发票计算</t>
  </si>
  <si>
    <t>1.12</t>
  </si>
  <si>
    <t>第一批次建设用地报批</t>
  </si>
  <si>
    <t>贵州黔锦恒土地科技有限公司</t>
  </si>
  <si>
    <t>按合同包干价计算</t>
  </si>
  <si>
    <t>2.1</t>
  </si>
  <si>
    <t>贵州省铜仁市建丰工程建设监理有限公司</t>
  </si>
  <si>
    <t>主体工程监理费</t>
  </si>
  <si>
    <t>按监理合同正常服务费计算</t>
  </si>
  <si>
    <t>2.2</t>
  </si>
  <si>
    <t>贵州桦信建设项目管理有限公司</t>
  </si>
  <si>
    <t>主体工程结算费</t>
  </si>
  <si>
    <t>按工程结算报告数据和造价咨询合同计费方式计算</t>
  </si>
  <si>
    <t>铜仁市中心城区管道工程大兴卷烟厂综合储备站结算审计</t>
  </si>
  <si>
    <r>
      <rPr>
        <sz val="10"/>
        <rFont val="宋体"/>
        <charset val="134"/>
      </rPr>
      <t>基本收费</t>
    </r>
    <r>
      <rPr>
        <sz val="10"/>
        <rFont val="Arial Narrow"/>
        <charset val="134"/>
      </rPr>
      <t>2.18</t>
    </r>
    <r>
      <rPr>
        <sz val="10"/>
        <rFont val="宋体"/>
        <charset val="134"/>
      </rPr>
      <t>万元，（按黔房价【</t>
    </r>
    <r>
      <rPr>
        <sz val="10"/>
        <rFont val="Arial Narrow"/>
        <charset val="134"/>
      </rPr>
      <t>2012</t>
    </r>
    <r>
      <rPr>
        <sz val="10"/>
        <rFont val="宋体"/>
        <charset val="134"/>
      </rPr>
      <t>】</t>
    </r>
    <r>
      <rPr>
        <sz val="10"/>
        <rFont val="Arial Narrow"/>
        <charset val="134"/>
      </rPr>
      <t>86</t>
    </r>
    <r>
      <rPr>
        <sz val="10"/>
        <rFont val="宋体"/>
        <charset val="134"/>
      </rPr>
      <t>号）计算</t>
    </r>
  </si>
  <si>
    <t>2.3</t>
  </si>
  <si>
    <t>造价咨询费</t>
  </si>
  <si>
    <t>华春建设工程项目管理有限公司</t>
  </si>
  <si>
    <t>编制工程量清单及招标控制价</t>
  </si>
  <si>
    <t>铜仁市中心城区管道燃气工程大兴综合储备站项目（编制工程量清单及招标控制价）</t>
  </si>
  <si>
    <r>
      <rPr>
        <sz val="10"/>
        <rFont val="宋体"/>
        <charset val="134"/>
      </rPr>
      <t>包干价：</t>
    </r>
    <r>
      <rPr>
        <sz val="10"/>
        <rFont val="Arial Narrow"/>
        <charset val="134"/>
      </rPr>
      <t>8.9</t>
    </r>
    <r>
      <rPr>
        <sz val="10"/>
        <rFont val="宋体"/>
        <charset val="134"/>
      </rPr>
      <t>万</t>
    </r>
  </si>
  <si>
    <t>2.4</t>
  </si>
  <si>
    <t>工程招标控制价审计</t>
  </si>
  <si>
    <t>铜仁市大兴卷烟厂天然气储配综合站（LNG气化站）工程招标控制价审计</t>
  </si>
  <si>
    <r>
      <rPr>
        <sz val="10"/>
        <rFont val="宋体"/>
        <charset val="134"/>
      </rPr>
      <t>基本收费</t>
    </r>
    <r>
      <rPr>
        <sz val="10"/>
        <rFont val="Arial Narrow"/>
        <charset val="134"/>
      </rPr>
      <t>2</t>
    </r>
    <r>
      <rPr>
        <sz val="10"/>
        <rFont val="宋体"/>
        <charset val="134"/>
      </rPr>
      <t>万元包干，效益收费按审增减的</t>
    </r>
    <r>
      <rPr>
        <sz val="10"/>
        <rFont val="Arial Narrow"/>
        <charset val="134"/>
      </rPr>
      <t>4%</t>
    </r>
    <r>
      <rPr>
        <sz val="10"/>
        <rFont val="宋体"/>
        <charset val="134"/>
      </rPr>
      <t>计算</t>
    </r>
  </si>
  <si>
    <t>2.5</t>
  </si>
  <si>
    <t>测绘费</t>
  </si>
  <si>
    <t>铜仁市建筑勘察设计院</t>
  </si>
  <si>
    <t>测绘大兴高新区片区地形图测量</t>
  </si>
  <si>
    <r>
      <rPr>
        <sz val="10"/>
        <rFont val="宋体"/>
        <charset val="134"/>
      </rPr>
      <t>包干价</t>
    </r>
    <r>
      <rPr>
        <sz val="10"/>
        <rFont val="Arial Narrow"/>
        <charset val="134"/>
      </rPr>
      <t>5</t>
    </r>
    <r>
      <rPr>
        <sz val="10"/>
        <rFont val="宋体"/>
        <charset val="134"/>
      </rPr>
      <t>万</t>
    </r>
  </si>
  <si>
    <t>2.6</t>
  </si>
  <si>
    <t>测绘费（招拍挂）</t>
  </si>
  <si>
    <t>贵州中建勘察设计有限公司</t>
  </si>
  <si>
    <t>铜仁市高新区控规（一期）B-02-03号地块土地勘测定界及宗地</t>
  </si>
  <si>
    <t>2.7</t>
  </si>
  <si>
    <t>测绘费（办证）</t>
  </si>
  <si>
    <t>贵州省地矿局一〇三地质大队</t>
  </si>
  <si>
    <t>铜仁市高新区控规B-02-03号地块宗地测量</t>
  </si>
  <si>
    <t>2.8</t>
  </si>
  <si>
    <t>勘测费</t>
  </si>
  <si>
    <t>重庆607勘察实业总公司</t>
  </si>
  <si>
    <t>勘察费</t>
  </si>
  <si>
    <t>铜仁市大兴卷烟厂天然气储配综合站（LNG气化站）地块进行勘测定界工作</t>
  </si>
  <si>
    <t>包干价：0.6万</t>
  </si>
  <si>
    <t>2.9</t>
  </si>
  <si>
    <t>贵州省地质矿产局103队工程勘察公司</t>
  </si>
  <si>
    <t>铜仁市卷烟厂LNG气化站 建设项目 岩土工程勘察（详勘）</t>
  </si>
  <si>
    <r>
      <rPr>
        <sz val="10"/>
        <rFont val="宋体"/>
        <charset val="134"/>
      </rPr>
      <t>包干价：</t>
    </r>
    <r>
      <rPr>
        <sz val="10"/>
        <rFont val="Arial Narrow"/>
        <charset val="134"/>
      </rPr>
      <t>5</t>
    </r>
    <r>
      <rPr>
        <sz val="10"/>
        <rFont val="宋体"/>
        <charset val="134"/>
      </rPr>
      <t>万</t>
    </r>
  </si>
  <si>
    <t>2.10</t>
  </si>
  <si>
    <t>广告费</t>
  </si>
  <si>
    <t>铜仁市碧江区大拇指广告中心</t>
  </si>
  <si>
    <t>大兴卷烟厂综合储备站设计方案规划批前公示广告牌</t>
  </si>
  <si>
    <t>2.11</t>
  </si>
  <si>
    <t>重庆西征建设工程咨询有限公司</t>
  </si>
  <si>
    <t>主体工程招标代理费</t>
  </si>
  <si>
    <t>按黔价房（2011）69号文件下浮25%计算</t>
  </si>
  <si>
    <t>铜仁市中心城区管道燃气工程大兴卷烟厂综合储备站施工招标</t>
  </si>
  <si>
    <r>
      <rPr>
        <sz val="10"/>
        <rFont val="宋体"/>
        <charset val="134"/>
      </rPr>
      <t>按黔价房（</t>
    </r>
    <r>
      <rPr>
        <sz val="10"/>
        <rFont val="Arial Narrow"/>
        <charset val="134"/>
      </rPr>
      <t>2011</t>
    </r>
    <r>
      <rPr>
        <sz val="10"/>
        <rFont val="宋体"/>
        <charset val="134"/>
      </rPr>
      <t>）</t>
    </r>
    <r>
      <rPr>
        <sz val="10"/>
        <rFont val="Arial Narrow"/>
        <charset val="134"/>
      </rPr>
      <t>69</t>
    </r>
    <r>
      <rPr>
        <sz val="10"/>
        <rFont val="宋体"/>
        <charset val="134"/>
      </rPr>
      <t>号文件下浮</t>
    </r>
    <r>
      <rPr>
        <sz val="10"/>
        <rFont val="Arial Narrow"/>
        <charset val="134"/>
      </rPr>
      <t>25%</t>
    </r>
    <r>
      <rPr>
        <sz val="10"/>
        <rFont val="宋体"/>
        <charset val="134"/>
      </rPr>
      <t>计取（不含预算编制费、场地费及交易费）</t>
    </r>
  </si>
  <si>
    <t>(1000000*0.98%+4000000*0.68%+3355531.11*0.53%)*0.75</t>
  </si>
  <si>
    <t>2.12</t>
  </si>
  <si>
    <t>临时用电施工费</t>
  </si>
  <si>
    <t>临时用电施工方</t>
  </si>
  <si>
    <t>2.13</t>
  </si>
  <si>
    <t>临时用电施工材料费</t>
  </si>
  <si>
    <t>临时用电材料费</t>
  </si>
  <si>
    <t>按合同采购价和发票金额计算</t>
  </si>
  <si>
    <t>2.14</t>
  </si>
  <si>
    <t>大兴综合站工程城市配套服务费</t>
  </si>
  <si>
    <t>铜仁市非税收入管理局</t>
  </si>
  <si>
    <t>城市配套服务费</t>
  </si>
  <si>
    <t>按非税收入一般缴款书和基础设施配套费收取通知单金额计算</t>
  </si>
  <si>
    <t>2.15</t>
  </si>
  <si>
    <t>大兴储备站施工用水费</t>
  </si>
  <si>
    <t>贵州省铜仁市供水总公司</t>
  </si>
  <si>
    <t>施工用水</t>
  </si>
  <si>
    <t>按发票和银行回单金额计算</t>
  </si>
  <si>
    <t>2.16</t>
  </si>
  <si>
    <t>大兴卷烟厂综合储配站图纸审查费</t>
  </si>
  <si>
    <t>贵阳市工程设质量监督站</t>
  </si>
  <si>
    <t>图纸审查费</t>
  </si>
  <si>
    <t>按施工图设计文件审查缴费通知单和发票金额计算</t>
  </si>
  <si>
    <t>2.17</t>
  </si>
  <si>
    <t>大兴卷烟厂储备站供水安装工程</t>
  </si>
  <si>
    <t>铜仁市供水安装公司</t>
  </si>
  <si>
    <t>供水系统安装</t>
  </si>
  <si>
    <t>2.18</t>
  </si>
  <si>
    <t>生产安全事故应急预案编制</t>
  </si>
  <si>
    <t>铜仁市恒安技术咨询服务有限公司</t>
  </si>
  <si>
    <t>2.19</t>
  </si>
  <si>
    <t>专项基金征收缴费</t>
  </si>
  <si>
    <t>铜仁市住房和城乡建设局</t>
  </si>
  <si>
    <t>按支付审批单金额计算</t>
  </si>
  <si>
    <t>3.1</t>
  </si>
  <si>
    <t>液氮合同</t>
  </si>
  <si>
    <t>无锡辉腾科技有限公司</t>
  </si>
  <si>
    <t>购液氮</t>
  </si>
  <si>
    <t>3.2</t>
  </si>
  <si>
    <t>特种设备检验费</t>
  </si>
  <si>
    <t>铜仁市特种设备检验所</t>
  </si>
  <si>
    <t>检验费</t>
  </si>
  <si>
    <t>按收费通知书和收据金额计算</t>
  </si>
  <si>
    <t>重庆盛基新源建筑工程设计有限公司</t>
  </si>
  <si>
    <t>临时管道设计</t>
  </si>
  <si>
    <t>铜仁大兴卷烟厂厂区临时供气管线工程设计</t>
  </si>
  <si>
    <t>检测费</t>
  </si>
  <si>
    <t>铜仁市蓝天避雷安全检测站</t>
  </si>
  <si>
    <t>天津市燃气热力规划设计院</t>
  </si>
  <si>
    <t>暂估价</t>
  </si>
  <si>
    <t>中国工商银行股份有限公司铜仁分行</t>
  </si>
  <si>
    <t>根据借款合同和实际支付时间核算</t>
  </si>
  <si>
    <t>铜仁市中心城区管道燃气工程设计暂估价37万</t>
  </si>
  <si>
    <t>铜仁市新能锰业（集团）有限责任公司“第十二届贵州
人才博览会”铜仁企业引才笔试人员名单</t>
  </si>
  <si>
    <t>姓名</t>
  </si>
  <si>
    <t>性别</t>
  </si>
  <si>
    <t>岗位</t>
  </si>
  <si>
    <t>复审结果</t>
  </si>
  <si>
    <t>周婷</t>
  </si>
  <si>
    <t>女</t>
  </si>
  <si>
    <t>综合部工作人员</t>
  </si>
  <si>
    <t>通过</t>
  </si>
  <si>
    <t>肖方丽</t>
  </si>
  <si>
    <t>严克芬</t>
  </si>
  <si>
    <t>刘小霞</t>
  </si>
  <si>
    <t>田莹蕾</t>
  </si>
  <si>
    <t>吴依爽</t>
  </si>
  <si>
    <t>刘华容</t>
  </si>
  <si>
    <t>杨思佳</t>
  </si>
  <si>
    <t>杨彩霞</t>
  </si>
  <si>
    <t>何金序</t>
  </si>
  <si>
    <t>黎颖琼</t>
  </si>
  <si>
    <t>杨凌艺</t>
  </si>
  <si>
    <t>刘槡</t>
  </si>
  <si>
    <t>胥文宇</t>
  </si>
  <si>
    <t>男</t>
  </si>
  <si>
    <t>杨娟</t>
  </si>
  <si>
    <t>杨洁如</t>
  </si>
  <si>
    <t>曾永久</t>
  </si>
  <si>
    <t>冉海丽</t>
  </si>
  <si>
    <t>蒲田田</t>
  </si>
  <si>
    <t>石佳</t>
  </si>
  <si>
    <t>万绍英</t>
  </si>
  <si>
    <t>王秀荣</t>
  </si>
  <si>
    <t>杨小迪</t>
  </si>
  <si>
    <t>龚英</t>
  </si>
  <si>
    <t>刘鹏辉</t>
  </si>
  <si>
    <t>黄萍</t>
  </si>
  <si>
    <t>袁煌</t>
  </si>
  <si>
    <t>罗晓欢</t>
  </si>
  <si>
    <t>田丽青</t>
  </si>
  <si>
    <t>张云</t>
  </si>
  <si>
    <t>安全环保与工程技术部工作人员</t>
  </si>
  <si>
    <t>胡也</t>
  </si>
  <si>
    <t>杨涛</t>
  </si>
  <si>
    <t>郑昊</t>
  </si>
  <si>
    <t>杨密林</t>
  </si>
  <si>
    <t>李英</t>
  </si>
  <si>
    <t>刘双</t>
  </si>
  <si>
    <t>樊绍文</t>
  </si>
  <si>
    <t>邓朝兵</t>
  </si>
  <si>
    <t>付杰</t>
  </si>
  <si>
    <t>张磊</t>
  </si>
  <si>
    <t>邹勤信</t>
  </si>
  <si>
    <t>侯小威</t>
  </si>
  <si>
    <t>程关灵</t>
  </si>
  <si>
    <t>黄龙</t>
  </si>
  <si>
    <t>孙浩然</t>
  </si>
  <si>
    <t>陈智强</t>
  </si>
  <si>
    <t>蒲忍</t>
  </si>
  <si>
    <t>李祖见</t>
  </si>
  <si>
    <t>龙世松</t>
  </si>
  <si>
    <t>李顺风</t>
  </si>
  <si>
    <t>代茗昊</t>
  </si>
  <si>
    <t>融资与战略规划部工作人员</t>
  </si>
  <si>
    <t>罗鹏</t>
  </si>
  <si>
    <t>郭娅丽</t>
  </si>
  <si>
    <t>刘彪</t>
  </si>
  <si>
    <t>蒋林芳</t>
  </si>
  <si>
    <t>向羿嘉</t>
  </si>
  <si>
    <t>王云飞</t>
  </si>
  <si>
    <t>罗文</t>
  </si>
  <si>
    <t>范述圣</t>
  </si>
  <si>
    <t>黄静</t>
  </si>
  <si>
    <t>付世龙</t>
  </si>
  <si>
    <t>彭世一</t>
  </si>
  <si>
    <t>法务审计部工作人员</t>
  </si>
  <si>
    <t>鲁红</t>
  </si>
  <si>
    <t>葛星星</t>
  </si>
  <si>
    <t>宋小秋</t>
  </si>
  <si>
    <t>黄枭林</t>
  </si>
  <si>
    <t>何玉婷</t>
  </si>
  <si>
    <t>李玉霞</t>
  </si>
  <si>
    <t>裴国松</t>
  </si>
  <si>
    <t>陈旭娇</t>
  </si>
  <si>
    <t>冯鼎</t>
  </si>
  <si>
    <t>王谊</t>
  </si>
  <si>
    <t>张梦</t>
  </si>
  <si>
    <t>张宏林</t>
  </si>
  <si>
    <t>龙颖</t>
  </si>
  <si>
    <t>廖晨曦</t>
  </si>
  <si>
    <t>杨珊</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</si>
</sst>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b/>
      <sz val="16"/>
      <color theme="1"/>
      <name val="宋体"/>
      <charset val="134"/>
      <scheme val="minor"/>
    </font>
    <font>
      <b/>
      <sz val="12"/>
      <color theme="1"/>
      <name val="宋体"/>
      <charset val="134"/>
      <scheme val="minor"/>
    </font>
    <font>
      <sz val="11"/>
      <color rgb="FF000000"/>
      <name val="宋体"/>
      <charset val="134"/>
    </font>
    <font>
      <b/>
      <sz val="10"/>
      <name val="Arial Narrow"/>
      <charset val="134"/>
    </font>
    <font>
      <sz val="10"/>
      <name val="Arial Narrow"/>
      <charset val="134"/>
    </font>
    <font>
      <b/>
      <sz val="14"/>
      <name val="宋体"/>
      <charset val="134"/>
    </font>
    <font>
      <b/>
      <sz val="14"/>
      <name val="Arial Narrow"/>
      <charset val="134"/>
    </font>
    <font>
      <b/>
      <sz val="10"/>
      <name val="宋体"/>
      <charset val="134"/>
    </font>
    <font>
      <sz val="10"/>
      <name val="宋体"/>
      <charset val="134"/>
    </font>
    <font>
      <sz val="10"/>
      <color rgb="FFFF0000"/>
      <name val="Arial Narrow"/>
      <charset val="134"/>
    </font>
    <font>
      <b/>
      <sz val="11"/>
      <color theme="1"/>
      <name val="宋体"/>
      <charset val="134"/>
      <scheme val="minor"/>
    </font>
    <font>
      <b/>
      <sz val="16"/>
      <name val="宋体"/>
      <charset val="134"/>
    </font>
    <font>
      <b/>
      <sz val="16"/>
      <name val="Arial Narrow"/>
      <charset val="134"/>
    </font>
    <font>
      <sz val="10"/>
      <name val="宋体"/>
      <charset val="134"/>
      <scheme val="minor"/>
    </font>
    <font>
      <sz val="10"/>
      <name val="Times New Roman"/>
      <charset val="134"/>
    </font>
    <font>
      <b/>
      <sz val="10"/>
      <name val="Times New Roman"/>
      <charset val="134"/>
    </font>
    <font>
      <b/>
      <sz val="10"/>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color indexed="10"/>
      <name val="宋体"/>
      <charset val="134"/>
    </font>
    <font>
      <sz val="10"/>
      <color indexed="10"/>
      <name val="Arial Narrow"/>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4" borderId="11" applyNumberFormat="0" applyAlignment="0" applyProtection="0">
      <alignment vertical="center"/>
    </xf>
    <xf numFmtId="0" fontId="29" fillId="5" borderId="12" applyNumberFormat="0" applyAlignment="0" applyProtection="0">
      <alignment vertical="center"/>
    </xf>
    <xf numFmtId="0" fontId="30" fillId="5" borderId="11" applyNumberFormat="0" applyAlignment="0" applyProtection="0">
      <alignment vertical="center"/>
    </xf>
    <xf numFmtId="0" fontId="31" fillId="6"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8" fillId="0" borderId="0" applyProtection="0"/>
    <xf numFmtId="0" fontId="39" fillId="0" borderId="0">
      <alignment vertical="top"/>
      <protection locked="0"/>
    </xf>
    <xf numFmtId="0" fontId="40" fillId="0" borderId="0">
      <alignment vertical="center"/>
    </xf>
    <xf numFmtId="0" fontId="40" fillId="0" borderId="0">
      <alignment vertical="center"/>
    </xf>
  </cellStyleXfs>
  <cellXfs count="87">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0" xfId="49" applyNumberFormat="1" applyFont="1" applyFill="1" applyBorder="1" applyAlignment="1">
      <alignment horizontal="center" vertical="center"/>
    </xf>
    <xf numFmtId="49" fontId="5" fillId="0" borderId="0" xfId="49" applyNumberFormat="1" applyFont="1" applyFill="1" applyBorder="1" applyAlignment="1">
      <alignment horizontal="center" vertical="center"/>
    </xf>
    <xf numFmtId="0" fontId="5" fillId="0" borderId="0" xfId="49" applyNumberFormat="1" applyFont="1" applyFill="1" applyBorder="1" applyAlignment="1">
      <alignment vertical="center" wrapText="1"/>
    </xf>
    <xf numFmtId="0" fontId="5" fillId="0" borderId="0" xfId="49" applyNumberFormat="1" applyFont="1" applyFill="1" applyBorder="1" applyAlignment="1">
      <alignment horizontal="center" vertical="center" wrapText="1"/>
    </xf>
    <xf numFmtId="176" fontId="5" fillId="0" borderId="0" xfId="49" applyNumberFormat="1" applyFont="1" applyFill="1" applyBorder="1" applyAlignment="1">
      <alignment horizontal="right" vertical="center" shrinkToFit="1"/>
    </xf>
    <xf numFmtId="176" fontId="5" fillId="0" borderId="0" xfId="49" applyNumberFormat="1" applyFont="1" applyFill="1" applyBorder="1" applyAlignment="1">
      <alignment horizontal="center" vertical="center"/>
    </xf>
    <xf numFmtId="0" fontId="5" fillId="0" borderId="0" xfId="49" applyNumberFormat="1" applyFont="1" applyFill="1" applyBorder="1" applyAlignment="1">
      <alignment vertical="center"/>
    </xf>
    <xf numFmtId="0" fontId="6" fillId="0" borderId="0" xfId="49" applyNumberFormat="1" applyFont="1" applyFill="1" applyBorder="1" applyAlignment="1">
      <alignment horizontal="center" vertical="center"/>
    </xf>
    <xf numFmtId="0" fontId="7" fillId="0" borderId="0" xfId="49" applyNumberFormat="1" applyFont="1" applyFill="1" applyBorder="1" applyAlignment="1">
      <alignment horizontal="center" vertical="center"/>
    </xf>
    <xf numFmtId="0" fontId="8" fillId="0" borderId="2" xfId="49" applyNumberFormat="1" applyFont="1" applyFill="1" applyBorder="1" applyAlignment="1">
      <alignment horizontal="left" wrapText="1"/>
    </xf>
    <xf numFmtId="0" fontId="8" fillId="0" borderId="2" xfId="49" applyNumberFormat="1" applyFont="1" applyFill="1" applyBorder="1" applyAlignment="1">
      <alignment horizontal="center" wrapText="1"/>
    </xf>
    <xf numFmtId="0" fontId="8" fillId="0" borderId="2" xfId="49" applyNumberFormat="1" applyFont="1" applyFill="1" applyBorder="1" applyAlignment="1">
      <alignment vertical="center" wrapText="1"/>
    </xf>
    <xf numFmtId="0" fontId="8" fillId="0" borderId="0" xfId="49" applyNumberFormat="1" applyFont="1" applyFill="1" applyBorder="1" applyAlignment="1">
      <alignment vertical="center" wrapText="1"/>
    </xf>
    <xf numFmtId="49" fontId="8" fillId="0" borderId="1" xfId="49"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shrinkToFit="1"/>
    </xf>
    <xf numFmtId="49" fontId="5" fillId="0" borderId="1" xfId="49" applyNumberFormat="1" applyFont="1" applyFill="1" applyBorder="1" applyAlignment="1">
      <alignment horizontal="center" vertical="center"/>
    </xf>
    <xf numFmtId="0" fontId="9" fillId="0" borderId="1" xfId="49" applyNumberFormat="1" applyFont="1" applyFill="1" applyBorder="1" applyAlignment="1">
      <alignment horizontal="left" vertical="center" wrapText="1"/>
    </xf>
    <xf numFmtId="0"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9" fillId="0" borderId="3"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shrinkToFit="1"/>
    </xf>
    <xf numFmtId="176" fontId="4" fillId="0" borderId="0" xfId="49" applyNumberFormat="1" applyFont="1" applyFill="1" applyBorder="1" applyAlignment="1">
      <alignment horizontal="right" vertical="center" shrinkToFit="1"/>
    </xf>
    <xf numFmtId="176" fontId="8" fillId="0" borderId="0" xfId="49" applyNumberFormat="1" applyFont="1" applyFill="1" applyBorder="1" applyAlignment="1">
      <alignment horizontal="right" vertical="center" shrinkToFit="1"/>
    </xf>
    <xf numFmtId="176" fontId="8" fillId="0" borderId="1" xfId="49" applyNumberFormat="1" applyFont="1" applyFill="1" applyBorder="1" applyAlignment="1">
      <alignment horizontal="center" vertical="center" wrapText="1" shrinkToFit="1"/>
    </xf>
    <xf numFmtId="176" fontId="8" fillId="0" borderId="1" xfId="49" applyNumberFormat="1" applyFont="1" applyFill="1" applyBorder="1" applyAlignment="1">
      <alignment horizontal="center" vertical="center"/>
    </xf>
    <xf numFmtId="176" fontId="9" fillId="0" borderId="1" xfId="49" applyNumberFormat="1" applyFont="1" applyFill="1" applyBorder="1" applyAlignment="1">
      <alignment horizontal="left" vertical="center" wrapText="1" shrinkToFit="1"/>
    </xf>
    <xf numFmtId="176" fontId="9" fillId="0" borderId="1" xfId="49" applyNumberFormat="1" applyFont="1" applyFill="1" applyBorder="1" applyAlignment="1">
      <alignment horizontal="center" vertical="center" wrapText="1"/>
    </xf>
    <xf numFmtId="176" fontId="5" fillId="0" borderId="0" xfId="49" applyNumberFormat="1" applyFont="1" applyFill="1" applyBorder="1" applyAlignment="1">
      <alignment vertical="center" wrapText="1"/>
    </xf>
    <xf numFmtId="176" fontId="9" fillId="0" borderId="0" xfId="49" applyNumberFormat="1" applyFont="1" applyFill="1" applyBorder="1" applyAlignment="1">
      <alignment vertical="center" wrapText="1"/>
    </xf>
    <xf numFmtId="176" fontId="5" fillId="0" borderId="0" xfId="49" applyNumberFormat="1" applyFont="1" applyFill="1" applyBorder="1" applyAlignment="1">
      <alignment vertical="center"/>
    </xf>
    <xf numFmtId="176" fontId="9" fillId="0" borderId="1" xfId="49" applyNumberFormat="1" applyFont="1" applyFill="1" applyBorder="1" applyAlignment="1">
      <alignment horizontal="left" vertical="center" shrinkToFit="1"/>
    </xf>
    <xf numFmtId="176" fontId="5" fillId="0" borderId="1" xfId="49" applyNumberFormat="1" applyFont="1" applyFill="1" applyBorder="1" applyAlignment="1">
      <alignment horizontal="left" vertical="center" shrinkToFit="1"/>
    </xf>
    <xf numFmtId="176" fontId="9" fillId="0" borderId="1" xfId="49" applyNumberFormat="1" applyFont="1" applyFill="1" applyBorder="1" applyAlignment="1">
      <alignment horizontal="left" vertical="center" wrapText="1"/>
    </xf>
    <xf numFmtId="0" fontId="9" fillId="0" borderId="0" xfId="49" applyNumberFormat="1" applyFont="1" applyFill="1" applyBorder="1" applyAlignment="1">
      <alignment vertical="center"/>
    </xf>
    <xf numFmtId="176" fontId="5" fillId="0" borderId="1" xfId="49" applyNumberFormat="1" applyFont="1" applyFill="1" applyBorder="1" applyAlignment="1">
      <alignment horizontal="center" vertical="center"/>
    </xf>
    <xf numFmtId="0" fontId="10" fillId="0" borderId="0" xfId="49" applyNumberFormat="1" applyFont="1" applyFill="1" applyBorder="1" applyAlignment="1">
      <alignment vertical="center"/>
    </xf>
    <xf numFmtId="176" fontId="9" fillId="0" borderId="1" xfId="49" applyNumberFormat="1" applyFont="1" applyFill="1" applyBorder="1" applyAlignment="1">
      <alignment horizontal="center" vertical="center"/>
    </xf>
    <xf numFmtId="176" fontId="9" fillId="0" borderId="4" xfId="49" applyNumberFormat="1" applyFont="1" applyFill="1" applyBorder="1" applyAlignment="1">
      <alignment horizontal="center" vertical="center" wrapText="1"/>
    </xf>
    <xf numFmtId="176" fontId="9" fillId="0" borderId="4" xfId="49" applyNumberFormat="1" applyFont="1" applyFill="1" applyBorder="1" applyAlignment="1">
      <alignment horizontal="center" vertical="center"/>
    </xf>
    <xf numFmtId="176" fontId="9" fillId="0" borderId="4" xfId="49" applyNumberFormat="1" applyFont="1" applyFill="1" applyBorder="1" applyAlignment="1">
      <alignment horizontal="left" vertical="center"/>
    </xf>
    <xf numFmtId="0" fontId="9" fillId="0" borderId="0" xfId="49" applyNumberFormat="1" applyFont="1" applyFill="1" applyBorder="1" applyAlignment="1">
      <alignment vertical="center" wrapText="1"/>
    </xf>
    <xf numFmtId="176" fontId="4" fillId="0" borderId="1" xfId="49" applyNumberFormat="1" applyFont="1" applyFill="1" applyBorder="1" applyAlignment="1">
      <alignment horizontal="left" vertical="center" shrinkToFit="1"/>
    </xf>
    <xf numFmtId="176" fontId="4" fillId="0" borderId="0" xfId="49" applyNumberFormat="1" applyFont="1" applyFill="1" applyBorder="1" applyAlignment="1">
      <alignment horizontal="center" vertical="center"/>
    </xf>
    <xf numFmtId="0" fontId="11" fillId="0" borderId="0" xfId="0" applyFont="1" applyFill="1">
      <alignment vertical="center"/>
    </xf>
    <xf numFmtId="0" fontId="0" fillId="0" borderId="0" xfId="0" applyFill="1">
      <alignment vertical="center"/>
    </xf>
    <xf numFmtId="0" fontId="12" fillId="0" borderId="0" xfId="49" applyNumberFormat="1" applyFont="1" applyFill="1" applyBorder="1" applyAlignment="1">
      <alignment horizontal="center" vertical="center"/>
    </xf>
    <xf numFmtId="0" fontId="13" fillId="0" borderId="0" xfId="49" applyNumberFormat="1" applyFont="1" applyFill="1" applyBorder="1" applyAlignment="1">
      <alignment horizontal="center" vertical="center"/>
    </xf>
    <xf numFmtId="0" fontId="9" fillId="0" borderId="0" xfId="49" applyNumberFormat="1" applyFont="1" applyFill="1" applyBorder="1" applyAlignment="1"/>
    <xf numFmtId="0" fontId="9" fillId="0" borderId="0" xfId="49" applyNumberFormat="1" applyFont="1" applyFill="1" applyBorder="1" applyAlignment="1">
      <alignment wrapText="1"/>
    </xf>
    <xf numFmtId="49" fontId="8" fillId="0" borderId="5" xfId="49" applyNumberFormat="1" applyFont="1" applyFill="1" applyBorder="1" applyAlignment="1">
      <alignment horizontal="center" vertical="center"/>
    </xf>
    <xf numFmtId="0" fontId="8" fillId="0" borderId="5" xfId="49" applyNumberFormat="1" applyFont="1" applyFill="1" applyBorder="1" applyAlignment="1">
      <alignment horizontal="center" vertical="center" wrapText="1"/>
    </xf>
    <xf numFmtId="0" fontId="8" fillId="0" borderId="3" xfId="49" applyNumberFormat="1" applyFont="1" applyFill="1" applyBorder="1" applyAlignment="1">
      <alignment horizontal="center" vertical="center" wrapText="1"/>
    </xf>
    <xf numFmtId="0" fontId="8" fillId="0" borderId="6" xfId="49" applyNumberFormat="1" applyFont="1" applyFill="1" applyBorder="1" applyAlignment="1">
      <alignment horizontal="center" vertical="center" wrapText="1"/>
    </xf>
    <xf numFmtId="49" fontId="8" fillId="0" borderId="7" xfId="49" applyNumberFormat="1" applyFont="1" applyFill="1" applyBorder="1" applyAlignment="1">
      <alignment horizontal="center" vertical="center"/>
    </xf>
    <xf numFmtId="0" fontId="8" fillId="0" borderId="7" xfId="49" applyNumberFormat="1" applyFont="1" applyFill="1" applyBorder="1" applyAlignment="1">
      <alignment horizontal="center" vertical="center" wrapText="1"/>
    </xf>
    <xf numFmtId="0" fontId="14" fillId="0" borderId="1" xfId="49" applyNumberFormat="1" applyFont="1" applyFill="1" applyBorder="1" applyAlignment="1">
      <alignment horizontal="center" vertical="center"/>
    </xf>
    <xf numFmtId="176" fontId="15" fillId="0" borderId="1" xfId="49" applyNumberFormat="1" applyFont="1" applyFill="1" applyBorder="1" applyAlignment="1">
      <alignment horizontal="right" vertical="center" shrinkToFit="1"/>
    </xf>
    <xf numFmtId="0" fontId="8" fillId="0" borderId="1" xfId="49" applyNumberFormat="1" applyFont="1" applyFill="1" applyBorder="1" applyAlignment="1">
      <alignment horizontal="center" vertical="center"/>
    </xf>
    <xf numFmtId="0" fontId="4" fillId="0" borderId="1" xfId="49" applyNumberFormat="1" applyFont="1" applyFill="1" applyBorder="1" applyAlignment="1">
      <alignment horizontal="center" vertical="center"/>
    </xf>
    <xf numFmtId="176" fontId="16" fillId="0" borderId="1" xfId="49" applyNumberFormat="1" applyFont="1" applyFill="1" applyBorder="1" applyAlignment="1">
      <alignment horizontal="right" vertical="center" shrinkToFit="1"/>
    </xf>
    <xf numFmtId="0" fontId="17" fillId="0" borderId="3" xfId="49" applyNumberFormat="1" applyFont="1" applyFill="1" applyBorder="1" applyAlignment="1">
      <alignment horizontal="center" vertical="center"/>
    </xf>
    <xf numFmtId="0" fontId="17" fillId="0" borderId="4" xfId="49" applyNumberFormat="1" applyFont="1" applyFill="1" applyBorder="1" applyAlignment="1">
      <alignment horizontal="center" vertical="center"/>
    </xf>
    <xf numFmtId="176" fontId="16" fillId="0" borderId="1" xfId="0" applyNumberFormat="1" applyFont="1" applyFill="1" applyBorder="1" applyAlignment="1"/>
    <xf numFmtId="0" fontId="18" fillId="0" borderId="0" xfId="0" applyFont="1" applyFill="1" applyBorder="1" applyAlignment="1"/>
    <xf numFmtId="0" fontId="9" fillId="0" borderId="0" xfId="49" applyNumberFormat="1" applyFont="1" applyFill="1" applyBorder="1" applyAlignment="1">
      <alignment horizontal="center"/>
    </xf>
    <xf numFmtId="176" fontId="4" fillId="0" borderId="1" xfId="49" applyNumberFormat="1" applyFont="1" applyFill="1" applyBorder="1" applyAlignment="1">
      <alignment horizontal="center" vertical="center" wrapText="1" shrinkToFit="1"/>
    </xf>
    <xf numFmtId="176" fontId="18" fillId="0" borderId="0" xfId="0" applyNumberFormat="1" applyFont="1" applyFill="1" applyBorder="1" applyAlignment="1"/>
    <xf numFmtId="176" fontId="9" fillId="0" borderId="0" xfId="49" applyNumberFormat="1" applyFont="1" applyFill="1" applyBorder="1" applyAlignment="1">
      <alignment horizontal="right" vertical="center"/>
    </xf>
    <xf numFmtId="176" fontId="4" fillId="0" borderId="1" xfId="49" applyNumberFormat="1" applyFont="1" applyFill="1" applyBorder="1" applyAlignment="1">
      <alignment horizontal="center" vertical="center"/>
    </xf>
    <xf numFmtId="0" fontId="18" fillId="0" borderId="1" xfId="0" applyFont="1" applyFill="1" applyBorder="1" applyAlignment="1"/>
    <xf numFmtId="0" fontId="4" fillId="0" borderId="0" xfId="49" applyNumberFormat="1" applyFont="1" applyFill="1" applyBorder="1" applyAlignment="1">
      <alignment vertical="center"/>
    </xf>
    <xf numFmtId="0" fontId="4" fillId="0" borderId="0" xfId="49" applyNumberFormat="1" applyFont="1" applyFill="1" applyAlignment="1">
      <alignment vertical="center"/>
    </xf>
    <xf numFmtId="0" fontId="19" fillId="0" borderId="1" xfId="0" applyFont="1" applyFill="1" applyBorder="1" applyAlignment="1"/>
    <xf numFmtId="0" fontId="19" fillId="0" borderId="0" xfId="0" applyFont="1" applyFill="1" applyBorder="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Normal 2 2" xfId="50"/>
    <cellStyle name="常规 32" xfId="51"/>
    <cellStyle name="常规 3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6"/>
  <sheetViews>
    <sheetView view="pageBreakPreview" zoomScale="80" zoomScaleNormal="90" workbookViewId="0">
      <pane ySplit="5" topLeftCell="A6" activePane="bottomLeft" state="frozen"/>
      <selection/>
      <selection pane="bottomLeft" activeCell="E56" sqref="E56"/>
    </sheetView>
  </sheetViews>
  <sheetFormatPr defaultColWidth="8.89166666666667" defaultRowHeight="13.5"/>
  <cols>
    <col min="1" max="1" width="8.89166666666667" style="57"/>
    <col min="2" max="2" width="30.6666666666667" style="57" customWidth="1"/>
    <col min="3" max="5" width="13.8916666666667" style="57" customWidth="1"/>
    <col min="6" max="8" width="12.7833333333333" style="57" customWidth="1"/>
    <col min="9" max="9" width="11.8916666666667" style="57" customWidth="1"/>
    <col min="10" max="12" width="12.7833333333333" style="57" customWidth="1"/>
    <col min="13" max="13" width="11.1083333333333" style="57" customWidth="1"/>
    <col min="14" max="14" width="12.7833333333333" style="57" customWidth="1"/>
    <col min="15" max="17" width="13.8916666666667" style="57" customWidth="1"/>
    <col min="18" max="18" width="18.4416666666667" style="57" customWidth="1"/>
    <col min="19" max="16384" width="8.89166666666667" style="57"/>
  </cols>
  <sheetData>
    <row r="1" ht="20.25" spans="1:255">
      <c r="A1" s="58" t="s">
        <v>0</v>
      </c>
      <c r="B1" s="59"/>
      <c r="C1" s="59"/>
      <c r="D1" s="59"/>
      <c r="E1" s="59"/>
      <c r="F1" s="59"/>
      <c r="G1" s="59"/>
      <c r="H1" s="59"/>
      <c r="I1" s="59"/>
      <c r="J1" s="59"/>
      <c r="K1" s="59"/>
      <c r="L1" s="59"/>
      <c r="M1" s="59"/>
      <c r="N1" s="59"/>
      <c r="O1" s="59"/>
      <c r="P1" s="59"/>
      <c r="Q1" s="59"/>
      <c r="R1" s="59"/>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row>
    <row r="2" ht="14.25" spans="1:255">
      <c r="A2" s="60" t="s">
        <v>1</v>
      </c>
      <c r="B2" s="61"/>
      <c r="C2" s="61"/>
      <c r="D2" s="61"/>
      <c r="E2" s="61"/>
      <c r="F2" s="61"/>
      <c r="G2" s="61"/>
      <c r="H2" s="61"/>
      <c r="I2" s="77" t="s">
        <v>2</v>
      </c>
      <c r="J2" s="22"/>
      <c r="K2" s="22"/>
      <c r="L2" s="34"/>
      <c r="M2" s="34"/>
      <c r="N2" s="34"/>
      <c r="O2" s="34"/>
      <c r="P2" s="34"/>
      <c r="Q2" s="34"/>
      <c r="R2" s="80" t="s">
        <v>3</v>
      </c>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row>
    <row r="3" ht="14.25" spans="1:255">
      <c r="A3" s="62" t="s">
        <v>4</v>
      </c>
      <c r="B3" s="63" t="s">
        <v>5</v>
      </c>
      <c r="C3" s="64" t="s">
        <v>6</v>
      </c>
      <c r="D3" s="65"/>
      <c r="E3" s="65"/>
      <c r="F3" s="64" t="s">
        <v>7</v>
      </c>
      <c r="G3" s="65"/>
      <c r="H3" s="65"/>
      <c r="I3" s="64" t="s">
        <v>8</v>
      </c>
      <c r="J3" s="65"/>
      <c r="K3" s="65"/>
      <c r="L3" s="64" t="s">
        <v>9</v>
      </c>
      <c r="M3" s="65"/>
      <c r="N3" s="65"/>
      <c r="O3" s="65" t="s">
        <v>10</v>
      </c>
      <c r="P3" s="65"/>
      <c r="Q3" s="65"/>
      <c r="R3" s="37" t="s">
        <v>11</v>
      </c>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row>
    <row r="4" ht="14.25" spans="1:255">
      <c r="A4" s="66"/>
      <c r="B4" s="67"/>
      <c r="C4" s="24" t="s">
        <v>12</v>
      </c>
      <c r="D4" s="25" t="s">
        <v>13</v>
      </c>
      <c r="E4" s="25" t="s">
        <v>14</v>
      </c>
      <c r="F4" s="25" t="s">
        <v>12</v>
      </c>
      <c r="G4" s="25" t="s">
        <v>13</v>
      </c>
      <c r="H4" s="25" t="s">
        <v>14</v>
      </c>
      <c r="I4" s="25" t="s">
        <v>12</v>
      </c>
      <c r="J4" s="25" t="s">
        <v>13</v>
      </c>
      <c r="K4" s="25" t="s">
        <v>14</v>
      </c>
      <c r="L4" s="78" t="s">
        <v>12</v>
      </c>
      <c r="M4" s="25" t="s">
        <v>13</v>
      </c>
      <c r="N4" s="25" t="s">
        <v>14</v>
      </c>
      <c r="O4" s="25" t="s">
        <v>12</v>
      </c>
      <c r="P4" s="25" t="s">
        <v>13</v>
      </c>
      <c r="Q4" s="25" t="s">
        <v>14</v>
      </c>
      <c r="R4" s="81"/>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row>
    <row r="5" ht="36" spans="1:255">
      <c r="A5" s="68">
        <v>1</v>
      </c>
      <c r="B5" s="27" t="s">
        <v>15</v>
      </c>
      <c r="C5" s="69">
        <v>11510417</v>
      </c>
      <c r="D5" s="69">
        <v>1190620.99</v>
      </c>
      <c r="E5" s="69">
        <f t="shared" ref="E5:E16" si="0">C5+D5</f>
        <v>12701037.99</v>
      </c>
      <c r="F5" s="69">
        <v>295000</v>
      </c>
      <c r="G5" s="69"/>
      <c r="H5" s="69">
        <f t="shared" ref="H5:H16" si="1">F5+G5</f>
        <v>295000</v>
      </c>
      <c r="I5" s="69">
        <v>234166</v>
      </c>
      <c r="J5" s="69"/>
      <c r="K5" s="69">
        <f t="shared" ref="K5:K16" si="2">I5+J5</f>
        <v>234166</v>
      </c>
      <c r="L5" s="69">
        <v>199722</v>
      </c>
      <c r="M5" s="69"/>
      <c r="N5" s="69">
        <f t="shared" ref="N5:N16" si="3">L5+M5</f>
        <v>199722</v>
      </c>
      <c r="O5" s="69">
        <f t="shared" ref="O5:O16" si="4">C5+F5+I5+L5</f>
        <v>12239305</v>
      </c>
      <c r="P5" s="69">
        <f t="shared" ref="P5:P15" si="5">D5+G5+J5+M5</f>
        <v>1190620.99</v>
      </c>
      <c r="Q5" s="69">
        <f t="shared" ref="Q5:Q16" si="6">O5+P5</f>
        <v>13429925.99</v>
      </c>
      <c r="R5" s="39"/>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row>
    <row r="6" ht="14.25" spans="1:255">
      <c r="A6" s="68">
        <v>2</v>
      </c>
      <c r="B6" s="27" t="s">
        <v>16</v>
      </c>
      <c r="C6" s="69">
        <v>9450000</v>
      </c>
      <c r="D6" s="69"/>
      <c r="E6" s="69">
        <f t="shared" si="0"/>
        <v>9450000</v>
      </c>
      <c r="F6" s="69"/>
      <c r="G6" s="69"/>
      <c r="H6" s="69">
        <f t="shared" si="1"/>
        <v>0</v>
      </c>
      <c r="I6" s="69"/>
      <c r="J6" s="69"/>
      <c r="K6" s="69">
        <f t="shared" si="2"/>
        <v>0</v>
      </c>
      <c r="L6" s="69">
        <v>288225</v>
      </c>
      <c r="M6" s="69"/>
      <c r="N6" s="69">
        <f t="shared" si="3"/>
        <v>288225</v>
      </c>
      <c r="O6" s="69">
        <f t="shared" si="4"/>
        <v>9738225</v>
      </c>
      <c r="P6" s="69">
        <f t="shared" si="5"/>
        <v>0</v>
      </c>
      <c r="Q6" s="69">
        <f t="shared" si="6"/>
        <v>9738225</v>
      </c>
      <c r="R6" s="39"/>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row>
    <row r="7" ht="24" spans="1:255">
      <c r="A7" s="68">
        <v>3</v>
      </c>
      <c r="B7" s="27" t="s">
        <v>17</v>
      </c>
      <c r="C7" s="69">
        <v>6684000</v>
      </c>
      <c r="D7" s="69">
        <f>3853719.37+250000</f>
        <v>4103719.37</v>
      </c>
      <c r="E7" s="69">
        <f t="shared" si="0"/>
        <v>10787719.37</v>
      </c>
      <c r="F7" s="69"/>
      <c r="G7" s="69"/>
      <c r="H7" s="69">
        <f t="shared" si="1"/>
        <v>0</v>
      </c>
      <c r="I7" s="69">
        <v>228000</v>
      </c>
      <c r="J7" s="69">
        <v>12000</v>
      </c>
      <c r="K7" s="69">
        <f t="shared" si="2"/>
        <v>240000</v>
      </c>
      <c r="L7" s="69">
        <v>541182.8</v>
      </c>
      <c r="M7" s="69">
        <f>109223.49</f>
        <v>109223.49</v>
      </c>
      <c r="N7" s="69">
        <f t="shared" si="3"/>
        <v>650406.29</v>
      </c>
      <c r="O7" s="69">
        <f t="shared" si="4"/>
        <v>7453182.8</v>
      </c>
      <c r="P7" s="69">
        <f t="shared" si="5"/>
        <v>4224942.86</v>
      </c>
      <c r="Q7" s="69">
        <f t="shared" si="6"/>
        <v>11678125.66</v>
      </c>
      <c r="R7" s="39"/>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row>
    <row r="8" ht="36" spans="1:255">
      <c r="A8" s="68">
        <v>4</v>
      </c>
      <c r="B8" s="27" t="s">
        <v>18</v>
      </c>
      <c r="C8" s="69">
        <v>3881600</v>
      </c>
      <c r="D8" s="69">
        <v>1551400</v>
      </c>
      <c r="E8" s="69">
        <f t="shared" si="0"/>
        <v>5433000</v>
      </c>
      <c r="F8" s="69"/>
      <c r="G8" s="69"/>
      <c r="H8" s="69">
        <f t="shared" si="1"/>
        <v>0</v>
      </c>
      <c r="I8" s="69"/>
      <c r="J8" s="69"/>
      <c r="K8" s="69">
        <f t="shared" si="2"/>
        <v>0</v>
      </c>
      <c r="L8" s="69">
        <v>24843</v>
      </c>
      <c r="M8" s="69"/>
      <c r="N8" s="69">
        <f t="shared" si="3"/>
        <v>24843</v>
      </c>
      <c r="O8" s="69">
        <f t="shared" si="4"/>
        <v>3906443</v>
      </c>
      <c r="P8" s="69">
        <f t="shared" si="5"/>
        <v>1551400</v>
      </c>
      <c r="Q8" s="69">
        <f t="shared" si="6"/>
        <v>5457843</v>
      </c>
      <c r="R8" s="45"/>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row>
    <row r="9" ht="24" spans="1:255">
      <c r="A9" s="68">
        <v>5</v>
      </c>
      <c r="B9" s="27" t="s">
        <v>19</v>
      </c>
      <c r="C9" s="69">
        <v>228800</v>
      </c>
      <c r="D9" s="69">
        <v>57200</v>
      </c>
      <c r="E9" s="69">
        <f t="shared" si="0"/>
        <v>286000</v>
      </c>
      <c r="F9" s="69">
        <v>51000</v>
      </c>
      <c r="G9" s="69">
        <v>34000</v>
      </c>
      <c r="H9" s="69">
        <f t="shared" si="1"/>
        <v>85000</v>
      </c>
      <c r="I9" s="69"/>
      <c r="J9" s="69"/>
      <c r="K9" s="69">
        <f t="shared" si="2"/>
        <v>0</v>
      </c>
      <c r="L9" s="69"/>
      <c r="M9" s="69"/>
      <c r="N9" s="69">
        <f t="shared" si="3"/>
        <v>0</v>
      </c>
      <c r="O9" s="69">
        <f t="shared" si="4"/>
        <v>279800</v>
      </c>
      <c r="P9" s="69">
        <f t="shared" si="5"/>
        <v>91200</v>
      </c>
      <c r="Q9" s="69">
        <f t="shared" si="6"/>
        <v>371000</v>
      </c>
      <c r="R9" s="39"/>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row>
    <row r="10" ht="24" spans="1:255">
      <c r="A10" s="68">
        <v>6</v>
      </c>
      <c r="B10" s="27" t="s">
        <v>20</v>
      </c>
      <c r="C10" s="69">
        <v>834222</v>
      </c>
      <c r="D10" s="69"/>
      <c r="E10" s="69">
        <f t="shared" si="0"/>
        <v>834222</v>
      </c>
      <c r="F10" s="69"/>
      <c r="G10" s="69"/>
      <c r="H10" s="69">
        <f t="shared" si="1"/>
        <v>0</v>
      </c>
      <c r="I10" s="69"/>
      <c r="J10" s="69"/>
      <c r="K10" s="69">
        <f t="shared" si="2"/>
        <v>0</v>
      </c>
      <c r="L10" s="69"/>
      <c r="M10" s="69"/>
      <c r="N10" s="69">
        <f t="shared" si="3"/>
        <v>0</v>
      </c>
      <c r="O10" s="69">
        <f t="shared" si="4"/>
        <v>834222</v>
      </c>
      <c r="P10" s="69">
        <f t="shared" si="5"/>
        <v>0</v>
      </c>
      <c r="Q10" s="69">
        <f t="shared" si="6"/>
        <v>834222</v>
      </c>
      <c r="R10" s="39"/>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row>
    <row r="11" ht="24" spans="1:255">
      <c r="A11" s="68">
        <v>7</v>
      </c>
      <c r="B11" s="27" t="s">
        <v>21</v>
      </c>
      <c r="C11" s="69">
        <v>173460</v>
      </c>
      <c r="D11" s="69">
        <v>74340</v>
      </c>
      <c r="E11" s="69">
        <f t="shared" si="0"/>
        <v>247800</v>
      </c>
      <c r="F11" s="69"/>
      <c r="G11" s="69"/>
      <c r="H11" s="69">
        <f t="shared" si="1"/>
        <v>0</v>
      </c>
      <c r="I11" s="69"/>
      <c r="J11" s="69"/>
      <c r="K11" s="69">
        <f t="shared" si="2"/>
        <v>0</v>
      </c>
      <c r="L11" s="69"/>
      <c r="M11" s="69"/>
      <c r="N11" s="69">
        <f t="shared" si="3"/>
        <v>0</v>
      </c>
      <c r="O11" s="69">
        <f t="shared" si="4"/>
        <v>173460</v>
      </c>
      <c r="P11" s="69">
        <f t="shared" si="5"/>
        <v>74340</v>
      </c>
      <c r="Q11" s="69">
        <f t="shared" si="6"/>
        <v>247800</v>
      </c>
      <c r="R11" s="39"/>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row>
    <row r="12" ht="36" spans="1:255">
      <c r="A12" s="68">
        <v>8</v>
      </c>
      <c r="B12" s="27" t="s">
        <v>22</v>
      </c>
      <c r="C12" s="69">
        <v>133897.83</v>
      </c>
      <c r="D12" s="69">
        <v>4141.17000000001</v>
      </c>
      <c r="E12" s="69">
        <f t="shared" si="0"/>
        <v>138039</v>
      </c>
      <c r="F12" s="69"/>
      <c r="G12" s="69"/>
      <c r="H12" s="69">
        <f t="shared" si="1"/>
        <v>0</v>
      </c>
      <c r="I12" s="69"/>
      <c r="J12" s="69"/>
      <c r="K12" s="69">
        <f t="shared" si="2"/>
        <v>0</v>
      </c>
      <c r="L12" s="69"/>
      <c r="M12" s="69"/>
      <c r="N12" s="69">
        <f t="shared" si="3"/>
        <v>0</v>
      </c>
      <c r="O12" s="69">
        <f t="shared" si="4"/>
        <v>133897.83</v>
      </c>
      <c r="P12" s="69">
        <f t="shared" si="5"/>
        <v>4141.17000000001</v>
      </c>
      <c r="Q12" s="69">
        <f t="shared" si="6"/>
        <v>138039</v>
      </c>
      <c r="R12" s="39"/>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row>
    <row r="13" ht="24" spans="1:255">
      <c r="A13" s="68">
        <v>9</v>
      </c>
      <c r="B13" s="27" t="s">
        <v>23</v>
      </c>
      <c r="C13" s="69">
        <v>455000</v>
      </c>
      <c r="D13" s="69">
        <v>113990</v>
      </c>
      <c r="E13" s="69">
        <f t="shared" si="0"/>
        <v>568990</v>
      </c>
      <c r="F13" s="69"/>
      <c r="G13" s="69"/>
      <c r="H13" s="69">
        <f t="shared" si="1"/>
        <v>0</v>
      </c>
      <c r="I13" s="69"/>
      <c r="J13" s="69"/>
      <c r="K13" s="69">
        <f t="shared" si="2"/>
        <v>0</v>
      </c>
      <c r="L13" s="69"/>
      <c r="M13" s="69"/>
      <c r="N13" s="69">
        <f t="shared" si="3"/>
        <v>0</v>
      </c>
      <c r="O13" s="69">
        <f t="shared" si="4"/>
        <v>455000</v>
      </c>
      <c r="P13" s="69">
        <f t="shared" si="5"/>
        <v>113990</v>
      </c>
      <c r="Q13" s="69">
        <f t="shared" si="6"/>
        <v>568990</v>
      </c>
      <c r="R13" s="39"/>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row>
    <row r="14" ht="24" spans="1:255">
      <c r="A14" s="68">
        <v>10</v>
      </c>
      <c r="B14" s="27" t="s">
        <v>24</v>
      </c>
      <c r="C14" s="69">
        <v>2300</v>
      </c>
      <c r="D14" s="69">
        <v>0</v>
      </c>
      <c r="E14" s="69">
        <f t="shared" si="0"/>
        <v>2300</v>
      </c>
      <c r="F14" s="69"/>
      <c r="G14" s="69"/>
      <c r="H14" s="69">
        <f t="shared" si="1"/>
        <v>0</v>
      </c>
      <c r="I14" s="69"/>
      <c r="J14" s="69"/>
      <c r="K14" s="69">
        <f t="shared" si="2"/>
        <v>0</v>
      </c>
      <c r="L14" s="69"/>
      <c r="M14" s="69"/>
      <c r="N14" s="69">
        <f t="shared" si="3"/>
        <v>0</v>
      </c>
      <c r="O14" s="69">
        <f t="shared" si="4"/>
        <v>2300</v>
      </c>
      <c r="P14" s="69">
        <f t="shared" si="5"/>
        <v>0</v>
      </c>
      <c r="Q14" s="69">
        <f t="shared" si="6"/>
        <v>2300</v>
      </c>
      <c r="R14" s="39"/>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row>
    <row r="15" ht="24" spans="1:255">
      <c r="A15" s="68">
        <v>11</v>
      </c>
      <c r="B15" s="27" t="s">
        <v>25</v>
      </c>
      <c r="C15" s="69">
        <v>100000</v>
      </c>
      <c r="D15" s="69">
        <v>0</v>
      </c>
      <c r="E15" s="69">
        <f t="shared" si="0"/>
        <v>100000</v>
      </c>
      <c r="F15" s="69"/>
      <c r="G15" s="69"/>
      <c r="H15" s="69">
        <f t="shared" si="1"/>
        <v>0</v>
      </c>
      <c r="I15" s="69"/>
      <c r="J15" s="69"/>
      <c r="K15" s="69">
        <f t="shared" si="2"/>
        <v>0</v>
      </c>
      <c r="L15" s="69">
        <v>44000</v>
      </c>
      <c r="M15" s="69"/>
      <c r="N15" s="69">
        <f t="shared" si="3"/>
        <v>44000</v>
      </c>
      <c r="O15" s="69">
        <f t="shared" si="4"/>
        <v>144000</v>
      </c>
      <c r="P15" s="69">
        <f t="shared" si="5"/>
        <v>0</v>
      </c>
      <c r="Q15" s="69">
        <f t="shared" si="6"/>
        <v>144000</v>
      </c>
      <c r="R15" s="39"/>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row>
    <row r="16" ht="24" spans="1:255">
      <c r="A16" s="68">
        <v>12</v>
      </c>
      <c r="B16" s="27" t="s">
        <v>26</v>
      </c>
      <c r="C16" s="69">
        <v>200000</v>
      </c>
      <c r="D16" s="69">
        <v>413878.58</v>
      </c>
      <c r="E16" s="69">
        <f t="shared" si="0"/>
        <v>613878.58</v>
      </c>
      <c r="F16" s="69">
        <v>370000</v>
      </c>
      <c r="G16" s="69"/>
      <c r="H16" s="69">
        <f t="shared" si="1"/>
        <v>370000</v>
      </c>
      <c r="I16" s="69"/>
      <c r="J16" s="69"/>
      <c r="K16" s="69">
        <f t="shared" si="2"/>
        <v>0</v>
      </c>
      <c r="L16" s="69"/>
      <c r="M16" s="69"/>
      <c r="N16" s="69">
        <f t="shared" si="3"/>
        <v>0</v>
      </c>
      <c r="O16" s="69">
        <f t="shared" si="4"/>
        <v>570000</v>
      </c>
      <c r="P16" s="69">
        <f t="shared" ref="P16:P30" si="7">D16+G16+J16+M16</f>
        <v>413878.58</v>
      </c>
      <c r="Q16" s="69">
        <f t="shared" si="6"/>
        <v>983878.58</v>
      </c>
      <c r="R16" s="39"/>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row>
    <row r="17" ht="14.25" spans="1:255">
      <c r="A17" s="70" t="s">
        <v>27</v>
      </c>
      <c r="B17" s="71"/>
      <c r="C17" s="72">
        <f t="shared" ref="C17:P17" si="8">SUM(C5:C16)</f>
        <v>33653696.83</v>
      </c>
      <c r="D17" s="72">
        <f t="shared" si="8"/>
        <v>7509290.11</v>
      </c>
      <c r="E17" s="72">
        <f t="shared" si="8"/>
        <v>41162986.94</v>
      </c>
      <c r="F17" s="72">
        <f t="shared" si="8"/>
        <v>716000</v>
      </c>
      <c r="G17" s="72">
        <f t="shared" si="8"/>
        <v>34000</v>
      </c>
      <c r="H17" s="72">
        <f t="shared" si="8"/>
        <v>750000</v>
      </c>
      <c r="I17" s="72">
        <f t="shared" si="8"/>
        <v>462166</v>
      </c>
      <c r="J17" s="72">
        <f t="shared" si="8"/>
        <v>12000</v>
      </c>
      <c r="K17" s="72">
        <f t="shared" si="8"/>
        <v>474166</v>
      </c>
      <c r="L17" s="72">
        <f t="shared" si="8"/>
        <v>1097972.8</v>
      </c>
      <c r="M17" s="72">
        <f t="shared" si="8"/>
        <v>109223.49</v>
      </c>
      <c r="N17" s="72">
        <f t="shared" si="8"/>
        <v>1207196.29</v>
      </c>
      <c r="O17" s="72">
        <f t="shared" si="8"/>
        <v>35929835.63</v>
      </c>
      <c r="P17" s="72">
        <f t="shared" si="8"/>
        <v>7664513.6</v>
      </c>
      <c r="Q17" s="72">
        <f t="shared" ref="Q17" si="9">SUM(Q5:Q16)</f>
        <v>43594349.23</v>
      </c>
      <c r="R17" s="81"/>
      <c r="S17" s="46" t="e">
        <f>O17-#REF!</f>
        <v>#REF!</v>
      </c>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row>
    <row r="18" ht="14.25" spans="1:255">
      <c r="A18" s="68">
        <v>1</v>
      </c>
      <c r="B18" s="27" t="s">
        <v>28</v>
      </c>
      <c r="C18" s="69">
        <f>3444900+46668</f>
        <v>3491568</v>
      </c>
      <c r="D18" s="69">
        <v>171500</v>
      </c>
      <c r="E18" s="69">
        <f t="shared" ref="E18:E30" si="10">C18+D18</f>
        <v>3663068</v>
      </c>
      <c r="F18" s="69">
        <v>465500</v>
      </c>
      <c r="G18" s="69">
        <v>24500</v>
      </c>
      <c r="H18" s="69">
        <f t="shared" ref="H18:H30" si="11">F18+G18</f>
        <v>490000</v>
      </c>
      <c r="I18" s="69">
        <v>95000</v>
      </c>
      <c r="J18" s="69">
        <v>5000</v>
      </c>
      <c r="K18" s="69">
        <f t="shared" ref="K18:K30" si="12">I18+J18</f>
        <v>100000</v>
      </c>
      <c r="L18" s="69">
        <v>119920</v>
      </c>
      <c r="M18" s="69">
        <v>51490</v>
      </c>
      <c r="N18" s="69">
        <f t="shared" ref="N18:N30" si="13">L18+M18</f>
        <v>171410</v>
      </c>
      <c r="O18" s="69">
        <f t="shared" ref="O18:O30" si="14">C18+F18+I18+L18</f>
        <v>4171988</v>
      </c>
      <c r="P18" s="69">
        <f t="shared" si="7"/>
        <v>252490</v>
      </c>
      <c r="Q18" s="69">
        <f t="shared" ref="Q18:Q30" si="15">O18+P18</f>
        <v>4424478</v>
      </c>
      <c r="R18" s="82"/>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row>
    <row r="19" ht="14.25" spans="1:255">
      <c r="A19" s="68">
        <v>2</v>
      </c>
      <c r="B19" s="27" t="s">
        <v>29</v>
      </c>
      <c r="C19" s="69">
        <v>1777943.83</v>
      </c>
      <c r="D19" s="69">
        <v>332900</v>
      </c>
      <c r="E19" s="69">
        <f t="shared" si="10"/>
        <v>2110843.83</v>
      </c>
      <c r="F19" s="69">
        <v>75000</v>
      </c>
      <c r="G19" s="69"/>
      <c r="H19" s="69">
        <f t="shared" si="11"/>
        <v>75000</v>
      </c>
      <c r="I19" s="69">
        <v>45000</v>
      </c>
      <c r="J19" s="69"/>
      <c r="K19" s="69">
        <f t="shared" si="12"/>
        <v>45000</v>
      </c>
      <c r="L19" s="69">
        <v>78300</v>
      </c>
      <c r="M19" s="69">
        <v>55810</v>
      </c>
      <c r="N19" s="69">
        <f t="shared" si="13"/>
        <v>134110</v>
      </c>
      <c r="O19" s="69">
        <f t="shared" si="14"/>
        <v>1976243.83</v>
      </c>
      <c r="P19" s="69">
        <f t="shared" si="7"/>
        <v>388710</v>
      </c>
      <c r="Q19" s="69">
        <f t="shared" si="15"/>
        <v>2364953.83</v>
      </c>
      <c r="R19" s="82"/>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row>
    <row r="20" ht="14.25" spans="1:255">
      <c r="A20" s="68">
        <v>3</v>
      </c>
      <c r="B20" s="27" t="s">
        <v>30</v>
      </c>
      <c r="C20" s="69">
        <v>135996.24</v>
      </c>
      <c r="D20" s="69"/>
      <c r="E20" s="69">
        <f t="shared" si="10"/>
        <v>135996.24</v>
      </c>
      <c r="F20" s="69"/>
      <c r="G20" s="69"/>
      <c r="H20" s="69">
        <f t="shared" si="11"/>
        <v>0</v>
      </c>
      <c r="I20" s="69"/>
      <c r="J20" s="69"/>
      <c r="K20" s="69">
        <f t="shared" si="12"/>
        <v>0</v>
      </c>
      <c r="L20" s="69">
        <v>13100</v>
      </c>
      <c r="M20" s="69">
        <v>30000</v>
      </c>
      <c r="N20" s="69">
        <f t="shared" si="13"/>
        <v>43100</v>
      </c>
      <c r="O20" s="69">
        <f t="shared" si="14"/>
        <v>149096.24</v>
      </c>
      <c r="P20" s="69">
        <f t="shared" si="7"/>
        <v>30000</v>
      </c>
      <c r="Q20" s="69">
        <f t="shared" si="15"/>
        <v>179096.24</v>
      </c>
      <c r="R20" s="82"/>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row>
    <row r="21" ht="14.25" spans="1:255">
      <c r="A21" s="68">
        <v>4</v>
      </c>
      <c r="B21" s="27" t="s">
        <v>31</v>
      </c>
      <c r="C21" s="69">
        <v>300000</v>
      </c>
      <c r="D21" s="69">
        <v>128571</v>
      </c>
      <c r="E21" s="69">
        <f t="shared" si="10"/>
        <v>428571</v>
      </c>
      <c r="F21" s="69">
        <v>16625</v>
      </c>
      <c r="G21" s="69"/>
      <c r="H21" s="69">
        <f t="shared" si="11"/>
        <v>16625</v>
      </c>
      <c r="I21" s="69"/>
      <c r="J21" s="69">
        <v>10285.7</v>
      </c>
      <c r="K21" s="69">
        <f t="shared" si="12"/>
        <v>10285.7</v>
      </c>
      <c r="L21" s="69">
        <v>9399.44</v>
      </c>
      <c r="M21" s="69">
        <v>2923.01</v>
      </c>
      <c r="N21" s="69">
        <f t="shared" si="13"/>
        <v>12322.45</v>
      </c>
      <c r="O21" s="69">
        <f t="shared" si="14"/>
        <v>326024.44</v>
      </c>
      <c r="P21" s="69">
        <f t="shared" si="7"/>
        <v>141779.71</v>
      </c>
      <c r="Q21" s="69">
        <f t="shared" si="15"/>
        <v>467804.15</v>
      </c>
      <c r="R21" s="82"/>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row>
    <row r="22" ht="14.25" spans="1:255">
      <c r="A22" s="68">
        <v>5</v>
      </c>
      <c r="B22" s="27" t="s">
        <v>32</v>
      </c>
      <c r="C22" s="69">
        <v>960000</v>
      </c>
      <c r="D22" s="69">
        <v>473868</v>
      </c>
      <c r="E22" s="69">
        <f t="shared" si="10"/>
        <v>1433868</v>
      </c>
      <c r="F22" s="69">
        <v>26550</v>
      </c>
      <c r="G22" s="69">
        <v>2950</v>
      </c>
      <c r="H22" s="69">
        <f t="shared" si="11"/>
        <v>29500</v>
      </c>
      <c r="I22" s="69">
        <v>9000</v>
      </c>
      <c r="J22" s="69">
        <v>24242.4</v>
      </c>
      <c r="K22" s="69">
        <f t="shared" si="12"/>
        <v>33242.4</v>
      </c>
      <c r="L22" s="69">
        <v>11630.64</v>
      </c>
      <c r="M22" s="69">
        <v>7451.21</v>
      </c>
      <c r="N22" s="69">
        <f t="shared" si="13"/>
        <v>19081.85</v>
      </c>
      <c r="O22" s="69">
        <f t="shared" si="14"/>
        <v>1007180.64</v>
      </c>
      <c r="P22" s="69">
        <f t="shared" si="7"/>
        <v>508511.61</v>
      </c>
      <c r="Q22" s="69">
        <f t="shared" si="15"/>
        <v>1515692.25</v>
      </c>
      <c r="R22" s="82"/>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row>
    <row r="23" ht="24" spans="1:255">
      <c r="A23" s="68">
        <v>6</v>
      </c>
      <c r="B23" s="27" t="s">
        <v>33</v>
      </c>
      <c r="C23" s="69">
        <v>600000</v>
      </c>
      <c r="D23" s="69">
        <v>257140</v>
      </c>
      <c r="E23" s="69">
        <f t="shared" si="10"/>
        <v>857140</v>
      </c>
      <c r="F23" s="69">
        <v>37590</v>
      </c>
      <c r="G23" s="69"/>
      <c r="H23" s="69">
        <f t="shared" si="11"/>
        <v>37590</v>
      </c>
      <c r="I23" s="69">
        <v>9000</v>
      </c>
      <c r="J23" s="69">
        <v>11571.36</v>
      </c>
      <c r="K23" s="69">
        <f t="shared" si="12"/>
        <v>20571.36</v>
      </c>
      <c r="L23" s="69"/>
      <c r="M23" s="69">
        <v>14892.36</v>
      </c>
      <c r="N23" s="69">
        <f t="shared" si="13"/>
        <v>14892.36</v>
      </c>
      <c r="O23" s="69">
        <f t="shared" si="14"/>
        <v>646590</v>
      </c>
      <c r="P23" s="69">
        <f t="shared" si="7"/>
        <v>283603.72</v>
      </c>
      <c r="Q23" s="69">
        <f t="shared" si="15"/>
        <v>930193.72</v>
      </c>
      <c r="R23" s="82"/>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row>
    <row r="24" ht="24" spans="1:255">
      <c r="A24" s="68">
        <v>7</v>
      </c>
      <c r="B24" s="27" t="s">
        <v>34</v>
      </c>
      <c r="C24" s="69">
        <v>1235000</v>
      </c>
      <c r="D24" s="69">
        <v>536882.87</v>
      </c>
      <c r="E24" s="69">
        <f t="shared" si="10"/>
        <v>1771882.87</v>
      </c>
      <c r="F24" s="69">
        <v>20521.63</v>
      </c>
      <c r="G24" s="69"/>
      <c r="H24" s="69">
        <f t="shared" si="11"/>
        <v>20521.63</v>
      </c>
      <c r="I24" s="69">
        <v>9000</v>
      </c>
      <c r="J24" s="69">
        <v>33525.19</v>
      </c>
      <c r="K24" s="69">
        <f t="shared" si="12"/>
        <v>42525.19</v>
      </c>
      <c r="L24" s="69">
        <f>23326.65</f>
        <v>23326.65</v>
      </c>
      <c r="M24" s="69">
        <v>1695.29</v>
      </c>
      <c r="N24" s="69">
        <f t="shared" si="13"/>
        <v>25021.94</v>
      </c>
      <c r="O24" s="69">
        <f t="shared" si="14"/>
        <v>1287848.28</v>
      </c>
      <c r="P24" s="69">
        <f t="shared" si="7"/>
        <v>572103.35</v>
      </c>
      <c r="Q24" s="69">
        <f t="shared" si="15"/>
        <v>1859951.63</v>
      </c>
      <c r="R24" s="82"/>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row>
    <row r="25" ht="14.25" spans="1:255">
      <c r="A25" s="68">
        <v>8</v>
      </c>
      <c r="B25" s="27" t="s">
        <v>35</v>
      </c>
      <c r="C25" s="69">
        <v>883777.5</v>
      </c>
      <c r="D25" s="69">
        <v>98197.5</v>
      </c>
      <c r="E25" s="69">
        <f t="shared" si="10"/>
        <v>981975</v>
      </c>
      <c r="F25" s="69"/>
      <c r="G25" s="69"/>
      <c r="H25" s="69">
        <f t="shared" si="11"/>
        <v>0</v>
      </c>
      <c r="I25" s="69">
        <v>9000</v>
      </c>
      <c r="J25" s="69">
        <v>14567.4</v>
      </c>
      <c r="K25" s="69">
        <f t="shared" si="12"/>
        <v>23567.4</v>
      </c>
      <c r="L25" s="69">
        <v>44519.76</v>
      </c>
      <c r="M25" s="69"/>
      <c r="N25" s="69">
        <f t="shared" si="13"/>
        <v>44519.76</v>
      </c>
      <c r="O25" s="69">
        <f t="shared" si="14"/>
        <v>937297.26</v>
      </c>
      <c r="P25" s="69">
        <f t="shared" si="7"/>
        <v>112764.9</v>
      </c>
      <c r="Q25" s="69">
        <f t="shared" si="15"/>
        <v>1050062.16</v>
      </c>
      <c r="R25" s="82"/>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row>
    <row r="26" ht="14.25" spans="1:255">
      <c r="A26" s="68">
        <v>9</v>
      </c>
      <c r="B26" s="27" t="s">
        <v>36</v>
      </c>
      <c r="C26" s="69">
        <v>138848</v>
      </c>
      <c r="D26" s="69">
        <v>34650</v>
      </c>
      <c r="E26" s="69">
        <f t="shared" si="10"/>
        <v>173498</v>
      </c>
      <c r="F26" s="69">
        <v>60750</v>
      </c>
      <c r="G26" s="69">
        <v>6750</v>
      </c>
      <c r="H26" s="69">
        <f t="shared" si="11"/>
        <v>67500</v>
      </c>
      <c r="I26" s="69"/>
      <c r="J26" s="69"/>
      <c r="K26" s="69">
        <f t="shared" si="12"/>
        <v>0</v>
      </c>
      <c r="L26" s="69">
        <v>13060.38</v>
      </c>
      <c r="M26" s="69">
        <v>5800</v>
      </c>
      <c r="N26" s="69">
        <f t="shared" si="13"/>
        <v>18860.38</v>
      </c>
      <c r="O26" s="69">
        <f t="shared" si="14"/>
        <v>212658.38</v>
      </c>
      <c r="P26" s="69">
        <f t="shared" si="7"/>
        <v>47200</v>
      </c>
      <c r="Q26" s="69">
        <f t="shared" si="15"/>
        <v>259858.38</v>
      </c>
      <c r="R26" s="82"/>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row>
    <row r="27" ht="24" spans="1:255">
      <c r="A27" s="68">
        <v>10</v>
      </c>
      <c r="B27" s="27" t="s">
        <v>37</v>
      </c>
      <c r="C27" s="69">
        <v>632339</v>
      </c>
      <c r="D27" s="69">
        <v>114529.39</v>
      </c>
      <c r="E27" s="69">
        <f t="shared" si="10"/>
        <v>746868.39</v>
      </c>
      <c r="F27" s="69">
        <v>6850.51</v>
      </c>
      <c r="G27" s="69"/>
      <c r="H27" s="69">
        <f t="shared" si="11"/>
        <v>6850.51</v>
      </c>
      <c r="I27" s="69">
        <v>9000</v>
      </c>
      <c r="J27" s="69">
        <v>5195.72</v>
      </c>
      <c r="K27" s="69">
        <f t="shared" si="12"/>
        <v>14195.72</v>
      </c>
      <c r="L27" s="69">
        <v>8804.59</v>
      </c>
      <c r="M27" s="69"/>
      <c r="N27" s="69">
        <f t="shared" si="13"/>
        <v>8804.59</v>
      </c>
      <c r="O27" s="69">
        <f t="shared" si="14"/>
        <v>656994.1</v>
      </c>
      <c r="P27" s="69">
        <f t="shared" si="7"/>
        <v>119725.11</v>
      </c>
      <c r="Q27" s="69">
        <f t="shared" si="15"/>
        <v>776719.21</v>
      </c>
      <c r="R27" s="82"/>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row>
    <row r="28" ht="24" spans="1:255">
      <c r="A28" s="68">
        <v>11</v>
      </c>
      <c r="B28" s="27" t="s">
        <v>38</v>
      </c>
      <c r="C28" s="69">
        <f>805615+814749.56</f>
        <v>1620364.56</v>
      </c>
      <c r="D28" s="69">
        <f>89594.97+407883.39</f>
        <v>497478.36</v>
      </c>
      <c r="E28" s="69">
        <f t="shared" si="10"/>
        <v>2117842.92</v>
      </c>
      <c r="F28" s="69">
        <v>10368.16</v>
      </c>
      <c r="G28" s="69"/>
      <c r="H28" s="69">
        <f t="shared" si="11"/>
        <v>10368.16</v>
      </c>
      <c r="I28" s="69">
        <v>9000</v>
      </c>
      <c r="J28" s="69">
        <v>12485.04</v>
      </c>
      <c r="K28" s="69">
        <f t="shared" si="12"/>
        <v>21485.04</v>
      </c>
      <c r="L28" s="69">
        <f>13186.24+19983.81</f>
        <v>33170.05</v>
      </c>
      <c r="M28" s="69"/>
      <c r="N28" s="69">
        <f t="shared" si="13"/>
        <v>33170.05</v>
      </c>
      <c r="O28" s="69">
        <f t="shared" si="14"/>
        <v>1672902.77</v>
      </c>
      <c r="P28" s="69">
        <f t="shared" si="7"/>
        <v>509963.4</v>
      </c>
      <c r="Q28" s="69">
        <f t="shared" si="15"/>
        <v>2182866.17</v>
      </c>
      <c r="R28" s="82"/>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row>
    <row r="29" ht="24" spans="1:255">
      <c r="A29" s="68">
        <v>12</v>
      </c>
      <c r="B29" s="27" t="s">
        <v>39</v>
      </c>
      <c r="C29" s="69">
        <v>5576750</v>
      </c>
      <c r="D29" s="69">
        <v>2260583</v>
      </c>
      <c r="E29" s="69">
        <f t="shared" si="10"/>
        <v>7837333</v>
      </c>
      <c r="F29" s="69">
        <v>96905.07</v>
      </c>
      <c r="G29" s="69"/>
      <c r="H29" s="69">
        <f t="shared" si="11"/>
        <v>96905.07</v>
      </c>
      <c r="I29" s="69">
        <v>50000</v>
      </c>
      <c r="J29" s="69">
        <v>138095.99</v>
      </c>
      <c r="K29" s="69">
        <f t="shared" si="12"/>
        <v>188095.99</v>
      </c>
      <c r="L29" s="69">
        <v>126326.89</v>
      </c>
      <c r="M29" s="69"/>
      <c r="N29" s="69">
        <f t="shared" si="13"/>
        <v>126326.89</v>
      </c>
      <c r="O29" s="69">
        <f t="shared" si="14"/>
        <v>5849981.96</v>
      </c>
      <c r="P29" s="69">
        <f t="shared" si="7"/>
        <v>2398678.99</v>
      </c>
      <c r="Q29" s="69">
        <f t="shared" si="15"/>
        <v>8248660.95</v>
      </c>
      <c r="R29" s="82"/>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row>
    <row r="30" ht="24" spans="1:255">
      <c r="A30" s="68">
        <v>13</v>
      </c>
      <c r="B30" s="27" t="s">
        <v>40</v>
      </c>
      <c r="C30" s="69">
        <f>333068+170502.38</f>
        <v>503570.38</v>
      </c>
      <c r="D30" s="69">
        <f>74016+85357.62</f>
        <v>159373.62</v>
      </c>
      <c r="E30" s="69">
        <f t="shared" si="10"/>
        <v>662944</v>
      </c>
      <c r="F30" s="69">
        <v>19287.69</v>
      </c>
      <c r="G30" s="69"/>
      <c r="H30" s="69">
        <f t="shared" si="11"/>
        <v>19287.69</v>
      </c>
      <c r="I30" s="69">
        <v>9000</v>
      </c>
      <c r="J30" s="69">
        <v>770.02</v>
      </c>
      <c r="K30" s="69">
        <f t="shared" si="12"/>
        <v>9770.02</v>
      </c>
      <c r="L30" s="69">
        <f>24408.36+4182.01</f>
        <v>28590.37</v>
      </c>
      <c r="M30" s="69"/>
      <c r="N30" s="69">
        <f t="shared" si="13"/>
        <v>28590.37</v>
      </c>
      <c r="O30" s="69">
        <f t="shared" si="14"/>
        <v>560448.44</v>
      </c>
      <c r="P30" s="69">
        <f t="shared" si="7"/>
        <v>160143.64</v>
      </c>
      <c r="Q30" s="69">
        <f t="shared" si="15"/>
        <v>720592.08</v>
      </c>
      <c r="R30" s="82"/>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row>
    <row r="31" ht="24" spans="1:255">
      <c r="A31" s="68">
        <v>14</v>
      </c>
      <c r="B31" s="27" t="s">
        <v>41</v>
      </c>
      <c r="C31" s="69">
        <f>259604+294504.1</f>
        <v>554108.1</v>
      </c>
      <c r="D31" s="69">
        <f>445036+147435.9</f>
        <v>592471.9</v>
      </c>
      <c r="E31" s="69">
        <f t="shared" ref="E31:E54" si="16">C31+D31</f>
        <v>1146580</v>
      </c>
      <c r="F31" s="69">
        <v>15033.44</v>
      </c>
      <c r="G31" s="69"/>
      <c r="H31" s="69">
        <f t="shared" ref="H31:H54" si="17">F31+G31</f>
        <v>15033.44</v>
      </c>
      <c r="I31" s="69">
        <v>5000</v>
      </c>
      <c r="J31" s="69">
        <v>11911.36</v>
      </c>
      <c r="K31" s="69">
        <f t="shared" ref="K31:K54" si="18">I31+J31</f>
        <v>16911.36</v>
      </c>
      <c r="L31" s="69">
        <f>11672.68+7223.46</f>
        <v>18896.14</v>
      </c>
      <c r="M31" s="69">
        <v>7095.92</v>
      </c>
      <c r="N31" s="69">
        <f t="shared" ref="N31:N54" si="19">L31+M31</f>
        <v>25992.06</v>
      </c>
      <c r="O31" s="69">
        <f t="shared" ref="O31:O54" si="20">C31+F31+I31+L31</f>
        <v>593037.68</v>
      </c>
      <c r="P31" s="69">
        <f t="shared" ref="P31:P54" si="21">D31+G31+J31+M31</f>
        <v>611479.18</v>
      </c>
      <c r="Q31" s="69">
        <f t="shared" ref="Q31:Q54" si="22">O31+P31</f>
        <v>1204516.86</v>
      </c>
      <c r="R31" s="82"/>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row>
    <row r="32" ht="14.25" spans="1:255">
      <c r="A32" s="68">
        <v>15</v>
      </c>
      <c r="B32" s="27" t="s">
        <v>42</v>
      </c>
      <c r="C32" s="69">
        <v>1351000</v>
      </c>
      <c r="D32" s="69">
        <v>424424</v>
      </c>
      <c r="E32" s="69">
        <f t="shared" si="16"/>
        <v>1775424</v>
      </c>
      <c r="F32" s="69"/>
      <c r="G32" s="69">
        <v>36050</v>
      </c>
      <c r="H32" s="69">
        <f t="shared" si="17"/>
        <v>36050</v>
      </c>
      <c r="I32" s="69"/>
      <c r="J32" s="69">
        <v>32196.81</v>
      </c>
      <c r="K32" s="69">
        <f t="shared" si="18"/>
        <v>32196.81</v>
      </c>
      <c r="L32" s="69">
        <f>16136.62</f>
        <v>16136.62</v>
      </c>
      <c r="M32" s="69">
        <v>8545.72</v>
      </c>
      <c r="N32" s="69">
        <f t="shared" si="19"/>
        <v>24682.34</v>
      </c>
      <c r="O32" s="69">
        <f t="shared" si="20"/>
        <v>1367136.62</v>
      </c>
      <c r="P32" s="69">
        <f t="shared" si="21"/>
        <v>501216.53</v>
      </c>
      <c r="Q32" s="69">
        <f t="shared" si="22"/>
        <v>1868353.15</v>
      </c>
      <c r="R32" s="82"/>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c r="IU32" s="76"/>
    </row>
    <row r="33" ht="24" spans="1:255">
      <c r="A33" s="68">
        <v>16</v>
      </c>
      <c r="B33" s="27" t="s">
        <v>43</v>
      </c>
      <c r="C33" s="69">
        <v>6697388</v>
      </c>
      <c r="D33" s="69">
        <v>672100</v>
      </c>
      <c r="E33" s="69">
        <f t="shared" si="16"/>
        <v>7369488</v>
      </c>
      <c r="F33" s="69">
        <v>41323.93</v>
      </c>
      <c r="G33" s="69"/>
      <c r="H33" s="69">
        <f t="shared" si="17"/>
        <v>41323.93</v>
      </c>
      <c r="I33" s="69">
        <v>40000</v>
      </c>
      <c r="J33" s="69">
        <v>18412.62</v>
      </c>
      <c r="K33" s="69">
        <f t="shared" si="18"/>
        <v>58412.62</v>
      </c>
      <c r="L33" s="69">
        <v>101880.94</v>
      </c>
      <c r="M33" s="69">
        <f>12131.84</f>
        <v>12131.84</v>
      </c>
      <c r="N33" s="69">
        <f t="shared" si="19"/>
        <v>114012.78</v>
      </c>
      <c r="O33" s="69">
        <f t="shared" si="20"/>
        <v>6880592.87</v>
      </c>
      <c r="P33" s="69">
        <f t="shared" si="21"/>
        <v>702644.46</v>
      </c>
      <c r="Q33" s="69">
        <f t="shared" si="22"/>
        <v>7583237.33</v>
      </c>
      <c r="R33" s="82"/>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row>
    <row r="34" ht="36" spans="1:255">
      <c r="A34" s="68">
        <v>17</v>
      </c>
      <c r="B34" s="27" t="s">
        <v>44</v>
      </c>
      <c r="C34" s="69"/>
      <c r="D34" s="69">
        <v>0</v>
      </c>
      <c r="E34" s="69">
        <f t="shared" si="16"/>
        <v>0</v>
      </c>
      <c r="F34" s="69">
        <v>20314.51</v>
      </c>
      <c r="G34" s="69"/>
      <c r="H34" s="69">
        <f t="shared" si="17"/>
        <v>20314.51</v>
      </c>
      <c r="I34" s="69"/>
      <c r="J34" s="69">
        <v>0</v>
      </c>
      <c r="K34" s="69">
        <f t="shared" si="18"/>
        <v>0</v>
      </c>
      <c r="L34" s="69">
        <v>17528.22</v>
      </c>
      <c r="M34" s="69">
        <v>7911.95</v>
      </c>
      <c r="N34" s="69">
        <f t="shared" si="19"/>
        <v>25440.17</v>
      </c>
      <c r="O34" s="69">
        <f t="shared" si="20"/>
        <v>37842.73</v>
      </c>
      <c r="P34" s="69">
        <f t="shared" si="21"/>
        <v>7911.95</v>
      </c>
      <c r="Q34" s="69">
        <f t="shared" si="22"/>
        <v>45754.68</v>
      </c>
      <c r="R34" s="82"/>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row>
    <row r="35" ht="24" spans="1:255">
      <c r="A35" s="68">
        <v>18</v>
      </c>
      <c r="B35" s="27" t="s">
        <v>45</v>
      </c>
      <c r="C35" s="69"/>
      <c r="D35" s="69">
        <v>0</v>
      </c>
      <c r="E35" s="69">
        <f t="shared" si="16"/>
        <v>0</v>
      </c>
      <c r="F35" s="69"/>
      <c r="G35" s="69"/>
      <c r="H35" s="69">
        <f t="shared" si="17"/>
        <v>0</v>
      </c>
      <c r="I35" s="69"/>
      <c r="J35" s="69"/>
      <c r="K35" s="69">
        <f t="shared" si="18"/>
        <v>0</v>
      </c>
      <c r="L35" s="69">
        <v>32086.28</v>
      </c>
      <c r="M35" s="69">
        <v>4734.2</v>
      </c>
      <c r="N35" s="69">
        <f t="shared" si="19"/>
        <v>36820.48</v>
      </c>
      <c r="O35" s="69">
        <f t="shared" si="20"/>
        <v>32086.28</v>
      </c>
      <c r="P35" s="69">
        <f t="shared" si="21"/>
        <v>4734.2</v>
      </c>
      <c r="Q35" s="69">
        <f t="shared" si="22"/>
        <v>36820.48</v>
      </c>
      <c r="R35" s="82"/>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row>
    <row r="36" ht="14.25" spans="1:255">
      <c r="A36" s="68">
        <v>19</v>
      </c>
      <c r="B36" s="27" t="s">
        <v>46</v>
      </c>
      <c r="C36" s="69"/>
      <c r="D36" s="69">
        <v>525400</v>
      </c>
      <c r="E36" s="69">
        <f t="shared" si="16"/>
        <v>525400</v>
      </c>
      <c r="F36" s="69">
        <v>19740</v>
      </c>
      <c r="G36" s="69"/>
      <c r="H36" s="69">
        <f t="shared" si="17"/>
        <v>19740</v>
      </c>
      <c r="I36" s="69"/>
      <c r="J36" s="69">
        <v>12609.6</v>
      </c>
      <c r="K36" s="69">
        <f t="shared" si="18"/>
        <v>12609.6</v>
      </c>
      <c r="L36" s="69">
        <v>9010.26</v>
      </c>
      <c r="M36" s="69">
        <v>3015.05</v>
      </c>
      <c r="N36" s="69">
        <f t="shared" si="19"/>
        <v>12025.31</v>
      </c>
      <c r="O36" s="69">
        <f t="shared" si="20"/>
        <v>28750.26</v>
      </c>
      <c r="P36" s="69">
        <f t="shared" si="21"/>
        <v>541024.65</v>
      </c>
      <c r="Q36" s="69">
        <f t="shared" si="22"/>
        <v>569774.91</v>
      </c>
      <c r="R36" s="82"/>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row>
    <row r="37" ht="14.25" spans="1:255">
      <c r="A37" s="68">
        <v>20</v>
      </c>
      <c r="B37" s="27" t="s">
        <v>47</v>
      </c>
      <c r="C37" s="69">
        <f>463500+926940</f>
        <v>1390440</v>
      </c>
      <c r="D37" s="69">
        <f>51500+730860</f>
        <v>782360</v>
      </c>
      <c r="E37" s="69">
        <f t="shared" si="16"/>
        <v>2172800</v>
      </c>
      <c r="F37" s="69">
        <v>60750</v>
      </c>
      <c r="G37" s="69">
        <v>6750</v>
      </c>
      <c r="H37" s="69">
        <f t="shared" si="17"/>
        <v>67500</v>
      </c>
      <c r="I37" s="69"/>
      <c r="J37" s="69">
        <v>12360</v>
      </c>
      <c r="K37" s="69">
        <f t="shared" si="18"/>
        <v>12360</v>
      </c>
      <c r="L37" s="69">
        <f>4077.66+18082.78</f>
        <v>22160.44</v>
      </c>
      <c r="M37" s="69">
        <v>2674.91</v>
      </c>
      <c r="N37" s="69">
        <f t="shared" si="19"/>
        <v>24835.35</v>
      </c>
      <c r="O37" s="69">
        <f t="shared" si="20"/>
        <v>1473350.44</v>
      </c>
      <c r="P37" s="69">
        <f t="shared" si="21"/>
        <v>804144.91</v>
      </c>
      <c r="Q37" s="69">
        <f t="shared" si="22"/>
        <v>2277495.35</v>
      </c>
      <c r="R37" s="82"/>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row>
    <row r="38" ht="24" spans="1:255">
      <c r="A38" s="68">
        <v>21</v>
      </c>
      <c r="B38" s="27" t="s">
        <v>48</v>
      </c>
      <c r="C38" s="69">
        <v>690000</v>
      </c>
      <c r="D38" s="69">
        <v>503971</v>
      </c>
      <c r="E38" s="69">
        <f t="shared" si="16"/>
        <v>1193971</v>
      </c>
      <c r="F38" s="69"/>
      <c r="G38" s="69">
        <v>48936</v>
      </c>
      <c r="H38" s="69">
        <f t="shared" si="17"/>
        <v>48936</v>
      </c>
      <c r="I38" s="69">
        <v>9000</v>
      </c>
      <c r="J38" s="69">
        <v>19655.31</v>
      </c>
      <c r="K38" s="69">
        <f t="shared" si="18"/>
        <v>28655.31</v>
      </c>
      <c r="L38" s="69">
        <v>6615</v>
      </c>
      <c r="M38" s="69">
        <v>3733.89</v>
      </c>
      <c r="N38" s="69">
        <f t="shared" si="19"/>
        <v>10348.89</v>
      </c>
      <c r="O38" s="69">
        <f t="shared" si="20"/>
        <v>705615</v>
      </c>
      <c r="P38" s="69">
        <f t="shared" si="21"/>
        <v>576296.2</v>
      </c>
      <c r="Q38" s="69">
        <f t="shared" si="22"/>
        <v>1281911.2</v>
      </c>
      <c r="R38" s="82"/>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row>
    <row r="39" ht="24" spans="1:255">
      <c r="A39" s="68">
        <v>22</v>
      </c>
      <c r="B39" s="27" t="s">
        <v>49</v>
      </c>
      <c r="C39" s="69">
        <v>100000</v>
      </c>
      <c r="D39" s="69">
        <v>164216.51</v>
      </c>
      <c r="E39" s="69">
        <f t="shared" si="16"/>
        <v>264216.51</v>
      </c>
      <c r="F39" s="69"/>
      <c r="G39" s="69">
        <v>12616</v>
      </c>
      <c r="H39" s="69">
        <f t="shared" si="17"/>
        <v>12616</v>
      </c>
      <c r="I39" s="69">
        <v>5000</v>
      </c>
      <c r="J39" s="69">
        <v>1341.2</v>
      </c>
      <c r="K39" s="69">
        <f t="shared" si="18"/>
        <v>6341.2</v>
      </c>
      <c r="L39" s="69"/>
      <c r="M39" s="69">
        <v>3106.25</v>
      </c>
      <c r="N39" s="69">
        <f t="shared" si="19"/>
        <v>3106.25</v>
      </c>
      <c r="O39" s="69">
        <f t="shared" si="20"/>
        <v>105000</v>
      </c>
      <c r="P39" s="69">
        <f t="shared" si="21"/>
        <v>181279.96</v>
      </c>
      <c r="Q39" s="69">
        <f t="shared" si="22"/>
        <v>286279.96</v>
      </c>
      <c r="R39" s="82"/>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row>
    <row r="40" ht="60" spans="1:255">
      <c r="A40" s="68">
        <v>23</v>
      </c>
      <c r="B40" s="27" t="s">
        <v>50</v>
      </c>
      <c r="C40" s="69">
        <v>600000</v>
      </c>
      <c r="D40" s="69">
        <v>4101854</v>
      </c>
      <c r="E40" s="69">
        <f t="shared" si="16"/>
        <v>4701854</v>
      </c>
      <c r="F40" s="69">
        <v>179655.06</v>
      </c>
      <c r="G40" s="69">
        <v>5596.12</v>
      </c>
      <c r="H40" s="69">
        <f t="shared" si="17"/>
        <v>185251.18</v>
      </c>
      <c r="I40" s="69">
        <v>20000</v>
      </c>
      <c r="J40" s="69">
        <v>74391.6</v>
      </c>
      <c r="K40" s="69">
        <f t="shared" si="18"/>
        <v>94391.6</v>
      </c>
      <c r="L40" s="69">
        <v>70858.76</v>
      </c>
      <c r="M40" s="69">
        <v>95758.18</v>
      </c>
      <c r="N40" s="69">
        <f t="shared" si="19"/>
        <v>166616.94</v>
      </c>
      <c r="O40" s="69">
        <f t="shared" si="20"/>
        <v>870513.82</v>
      </c>
      <c r="P40" s="69">
        <f t="shared" si="21"/>
        <v>4277599.9</v>
      </c>
      <c r="Q40" s="69">
        <f t="shared" si="22"/>
        <v>5148113.72</v>
      </c>
      <c r="R40" s="82"/>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row>
    <row r="41" ht="24" spans="1:255">
      <c r="A41" s="68">
        <v>24</v>
      </c>
      <c r="B41" s="27" t="s">
        <v>51</v>
      </c>
      <c r="C41" s="69"/>
      <c r="D41" s="69">
        <v>0</v>
      </c>
      <c r="E41" s="69">
        <f t="shared" si="16"/>
        <v>0</v>
      </c>
      <c r="F41" s="69"/>
      <c r="G41" s="69">
        <v>18517.19</v>
      </c>
      <c r="H41" s="69">
        <f t="shared" si="17"/>
        <v>18517.19</v>
      </c>
      <c r="I41" s="69"/>
      <c r="J41" s="69">
        <v>0</v>
      </c>
      <c r="K41" s="69">
        <f t="shared" si="18"/>
        <v>0</v>
      </c>
      <c r="L41" s="69">
        <v>24818.5</v>
      </c>
      <c r="M41" s="69"/>
      <c r="N41" s="69">
        <f t="shared" si="19"/>
        <v>24818.5</v>
      </c>
      <c r="O41" s="69">
        <f t="shared" si="20"/>
        <v>24818.5</v>
      </c>
      <c r="P41" s="69">
        <f t="shared" si="21"/>
        <v>18517.19</v>
      </c>
      <c r="Q41" s="69">
        <f t="shared" si="22"/>
        <v>43335.69</v>
      </c>
      <c r="R41" s="82"/>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row>
    <row r="42" ht="72" spans="1:255">
      <c r="A42" s="68">
        <v>25</v>
      </c>
      <c r="B42" s="27" t="s">
        <v>52</v>
      </c>
      <c r="C42" s="69">
        <v>500000</v>
      </c>
      <c r="D42" s="69">
        <v>288900</v>
      </c>
      <c r="E42" s="69">
        <f t="shared" si="16"/>
        <v>788900</v>
      </c>
      <c r="F42" s="69">
        <v>22000</v>
      </c>
      <c r="G42" s="69"/>
      <c r="H42" s="69">
        <f t="shared" si="17"/>
        <v>22000</v>
      </c>
      <c r="I42" s="69"/>
      <c r="J42" s="69">
        <v>18933.6</v>
      </c>
      <c r="K42" s="69">
        <f t="shared" si="18"/>
        <v>18933.6</v>
      </c>
      <c r="L42" s="69">
        <v>6710.92</v>
      </c>
      <c r="M42" s="69">
        <v>3865.65</v>
      </c>
      <c r="N42" s="69">
        <f t="shared" si="19"/>
        <v>10576.57</v>
      </c>
      <c r="O42" s="69">
        <f t="shared" si="20"/>
        <v>528710.92</v>
      </c>
      <c r="P42" s="69">
        <f t="shared" si="21"/>
        <v>311699.25</v>
      </c>
      <c r="Q42" s="69">
        <f t="shared" si="22"/>
        <v>840410.17</v>
      </c>
      <c r="R42" s="82"/>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row>
    <row r="43" ht="14.25" spans="1:255">
      <c r="A43" s="68">
        <v>26</v>
      </c>
      <c r="B43" s="27" t="s">
        <v>53</v>
      </c>
      <c r="C43" s="69">
        <v>200000</v>
      </c>
      <c r="D43" s="69">
        <v>218000</v>
      </c>
      <c r="E43" s="69">
        <f t="shared" si="16"/>
        <v>418000</v>
      </c>
      <c r="F43" s="69"/>
      <c r="G43" s="69">
        <v>4841.2</v>
      </c>
      <c r="H43" s="69">
        <f t="shared" si="17"/>
        <v>4841.2</v>
      </c>
      <c r="I43" s="69"/>
      <c r="J43" s="69">
        <v>10032</v>
      </c>
      <c r="K43" s="69">
        <f t="shared" si="18"/>
        <v>10032</v>
      </c>
      <c r="L43" s="69">
        <v>2000</v>
      </c>
      <c r="M43" s="69">
        <v>4418.48</v>
      </c>
      <c r="N43" s="69">
        <f t="shared" si="19"/>
        <v>6418.48</v>
      </c>
      <c r="O43" s="69">
        <f t="shared" si="20"/>
        <v>202000</v>
      </c>
      <c r="P43" s="69">
        <f t="shared" si="21"/>
        <v>237291.68</v>
      </c>
      <c r="Q43" s="69">
        <f t="shared" si="22"/>
        <v>439291.68</v>
      </c>
      <c r="R43" s="82"/>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c r="GZ43" s="76"/>
      <c r="HA43" s="76"/>
      <c r="HB43" s="76"/>
      <c r="HC43" s="76"/>
      <c r="HD43" s="76"/>
      <c r="HE43" s="76"/>
      <c r="HF43" s="76"/>
      <c r="HG43" s="76"/>
      <c r="HH43" s="76"/>
      <c r="HI43" s="76"/>
      <c r="HJ43" s="76"/>
      <c r="HK43" s="76"/>
      <c r="HL43" s="76"/>
      <c r="HM43" s="76"/>
      <c r="HN43" s="76"/>
      <c r="HO43" s="76"/>
      <c r="HP43" s="76"/>
      <c r="HQ43" s="76"/>
      <c r="HR43" s="76"/>
      <c r="HS43" s="76"/>
      <c r="HT43" s="76"/>
      <c r="HU43" s="76"/>
      <c r="HV43" s="76"/>
      <c r="HW43" s="76"/>
      <c r="HX43" s="76"/>
      <c r="HY43" s="76"/>
      <c r="HZ43" s="76"/>
      <c r="IA43" s="76"/>
      <c r="IB43" s="76"/>
      <c r="IC43" s="76"/>
      <c r="ID43" s="76"/>
      <c r="IE43" s="76"/>
      <c r="IF43" s="76"/>
      <c r="IG43" s="76"/>
      <c r="IH43" s="76"/>
      <c r="II43" s="76"/>
      <c r="IJ43" s="76"/>
      <c r="IK43" s="76"/>
      <c r="IL43" s="76"/>
      <c r="IM43" s="76"/>
      <c r="IN43" s="76"/>
      <c r="IO43" s="76"/>
      <c r="IP43" s="76"/>
      <c r="IQ43" s="76"/>
      <c r="IR43" s="76"/>
      <c r="IS43" s="76"/>
      <c r="IT43" s="76"/>
      <c r="IU43" s="76"/>
    </row>
    <row r="44" ht="14.25" spans="1:255">
      <c r="A44" s="68">
        <v>27</v>
      </c>
      <c r="B44" s="27" t="s">
        <v>54</v>
      </c>
      <c r="C44" s="69">
        <v>1568700</v>
      </c>
      <c r="D44" s="69">
        <v>174300</v>
      </c>
      <c r="E44" s="69">
        <f t="shared" si="16"/>
        <v>1743000</v>
      </c>
      <c r="F44" s="69"/>
      <c r="G44" s="69">
        <v>5500</v>
      </c>
      <c r="H44" s="69">
        <f t="shared" si="17"/>
        <v>5500</v>
      </c>
      <c r="I44" s="69"/>
      <c r="J44" s="69">
        <v>41832</v>
      </c>
      <c r="K44" s="69">
        <f t="shared" si="18"/>
        <v>41832</v>
      </c>
      <c r="L44" s="69">
        <f>7333.99</f>
        <v>7333.99</v>
      </c>
      <c r="M44" s="69">
        <v>7873.81</v>
      </c>
      <c r="N44" s="69">
        <f t="shared" si="19"/>
        <v>15207.8</v>
      </c>
      <c r="O44" s="69">
        <f t="shared" si="20"/>
        <v>1576033.99</v>
      </c>
      <c r="P44" s="69">
        <f t="shared" si="21"/>
        <v>229505.81</v>
      </c>
      <c r="Q44" s="69">
        <f t="shared" si="22"/>
        <v>1805539.8</v>
      </c>
      <c r="R44" s="82"/>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c r="HJ44" s="76"/>
      <c r="HK44" s="76"/>
      <c r="HL44" s="76"/>
      <c r="HM44" s="76"/>
      <c r="HN44" s="76"/>
      <c r="HO44" s="76"/>
      <c r="HP44" s="76"/>
      <c r="HQ44" s="76"/>
      <c r="HR44" s="76"/>
      <c r="HS44" s="76"/>
      <c r="HT44" s="76"/>
      <c r="HU44" s="76"/>
      <c r="HV44" s="76"/>
      <c r="HW44" s="76"/>
      <c r="HX44" s="76"/>
      <c r="HY44" s="76"/>
      <c r="HZ44" s="76"/>
      <c r="IA44" s="76"/>
      <c r="IB44" s="76"/>
      <c r="IC44" s="76"/>
      <c r="ID44" s="76"/>
      <c r="IE44" s="76"/>
      <c r="IF44" s="76"/>
      <c r="IG44" s="76"/>
      <c r="IH44" s="76"/>
      <c r="II44" s="76"/>
      <c r="IJ44" s="76"/>
      <c r="IK44" s="76"/>
      <c r="IL44" s="76"/>
      <c r="IM44" s="76"/>
      <c r="IN44" s="76"/>
      <c r="IO44" s="76"/>
      <c r="IP44" s="76"/>
      <c r="IQ44" s="76"/>
      <c r="IR44" s="76"/>
      <c r="IS44" s="76"/>
      <c r="IT44" s="76"/>
      <c r="IU44" s="76"/>
    </row>
    <row r="45" ht="24" spans="1:255">
      <c r="A45" s="68">
        <v>28</v>
      </c>
      <c r="B45" s="27" t="s">
        <v>55</v>
      </c>
      <c r="C45" s="69">
        <v>141711.6</v>
      </c>
      <c r="D45" s="69">
        <v>351814.4</v>
      </c>
      <c r="E45" s="69">
        <f t="shared" si="16"/>
        <v>493526</v>
      </c>
      <c r="F45" s="69">
        <v>35770</v>
      </c>
      <c r="G45" s="69"/>
      <c r="H45" s="69">
        <f t="shared" si="17"/>
        <v>35770</v>
      </c>
      <c r="I45" s="69">
        <v>7083</v>
      </c>
      <c r="J45" s="69">
        <v>9788.99</v>
      </c>
      <c r="K45" s="69">
        <f t="shared" si="18"/>
        <v>16871.99</v>
      </c>
      <c r="L45" s="69">
        <v>9448.63</v>
      </c>
      <c r="M45" s="69">
        <v>13421.65</v>
      </c>
      <c r="N45" s="69">
        <f t="shared" si="19"/>
        <v>22870.28</v>
      </c>
      <c r="O45" s="69">
        <f t="shared" si="20"/>
        <v>194013.23</v>
      </c>
      <c r="P45" s="69">
        <f t="shared" si="21"/>
        <v>375025.04</v>
      </c>
      <c r="Q45" s="69">
        <f t="shared" si="22"/>
        <v>569038.27</v>
      </c>
      <c r="R45" s="82"/>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c r="GR45" s="76"/>
      <c r="GS45" s="76"/>
      <c r="GT45" s="76"/>
      <c r="GU45" s="76"/>
      <c r="GV45" s="76"/>
      <c r="GW45" s="76"/>
      <c r="GX45" s="76"/>
      <c r="GY45" s="76"/>
      <c r="GZ45" s="76"/>
      <c r="HA45" s="76"/>
      <c r="HB45" s="76"/>
      <c r="HC45" s="76"/>
      <c r="HD45" s="76"/>
      <c r="HE45" s="76"/>
      <c r="HF45" s="76"/>
      <c r="HG45" s="76"/>
      <c r="HH45" s="76"/>
      <c r="HI45" s="76"/>
      <c r="HJ45" s="76"/>
      <c r="HK45" s="76"/>
      <c r="HL45" s="76"/>
      <c r="HM45" s="76"/>
      <c r="HN45" s="76"/>
      <c r="HO45" s="76"/>
      <c r="HP45" s="76"/>
      <c r="HQ45" s="76"/>
      <c r="HR45" s="76"/>
      <c r="HS45" s="76"/>
      <c r="HT45" s="76"/>
      <c r="HU45" s="76"/>
      <c r="HV45" s="76"/>
      <c r="HW45" s="76"/>
      <c r="HX45" s="76"/>
      <c r="HY45" s="76"/>
      <c r="HZ45" s="76"/>
      <c r="IA45" s="76"/>
      <c r="IB45" s="76"/>
      <c r="IC45" s="76"/>
      <c r="ID45" s="76"/>
      <c r="IE45" s="76"/>
      <c r="IF45" s="76"/>
      <c r="IG45" s="76"/>
      <c r="IH45" s="76"/>
      <c r="II45" s="76"/>
      <c r="IJ45" s="76"/>
      <c r="IK45" s="76"/>
      <c r="IL45" s="76"/>
      <c r="IM45" s="76"/>
      <c r="IN45" s="76"/>
      <c r="IO45" s="76"/>
      <c r="IP45" s="76"/>
      <c r="IQ45" s="76"/>
      <c r="IR45" s="76"/>
      <c r="IS45" s="76"/>
      <c r="IT45" s="76"/>
      <c r="IU45" s="76"/>
    </row>
    <row r="46" ht="24" spans="1:255">
      <c r="A46" s="68">
        <v>29</v>
      </c>
      <c r="B46" s="27" t="s">
        <v>56</v>
      </c>
      <c r="C46" s="69"/>
      <c r="D46" s="69">
        <v>482532</v>
      </c>
      <c r="E46" s="69">
        <f t="shared" si="16"/>
        <v>482532</v>
      </c>
      <c r="F46" s="69"/>
      <c r="G46" s="69">
        <v>47145</v>
      </c>
      <c r="H46" s="69">
        <f t="shared" si="17"/>
        <v>47145</v>
      </c>
      <c r="I46" s="69"/>
      <c r="J46" s="69">
        <v>12666.09</v>
      </c>
      <c r="K46" s="69">
        <f t="shared" si="18"/>
        <v>12666.09</v>
      </c>
      <c r="L46" s="69">
        <v>14838.99</v>
      </c>
      <c r="M46" s="69">
        <v>20727.1</v>
      </c>
      <c r="N46" s="69">
        <f t="shared" si="19"/>
        <v>35566.09</v>
      </c>
      <c r="O46" s="69">
        <f t="shared" si="20"/>
        <v>14838.99</v>
      </c>
      <c r="P46" s="69">
        <f t="shared" si="21"/>
        <v>563070.19</v>
      </c>
      <c r="Q46" s="69">
        <f t="shared" si="22"/>
        <v>577909.18</v>
      </c>
      <c r="R46" s="82"/>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c r="GP46" s="76"/>
      <c r="GQ46" s="76"/>
      <c r="GR46" s="76"/>
      <c r="GS46" s="76"/>
      <c r="GT46" s="76"/>
      <c r="GU46" s="76"/>
      <c r="GV46" s="76"/>
      <c r="GW46" s="76"/>
      <c r="GX46" s="76"/>
      <c r="GY46" s="76"/>
      <c r="GZ46" s="76"/>
      <c r="HA46" s="76"/>
      <c r="HB46" s="76"/>
      <c r="HC46" s="76"/>
      <c r="HD46" s="76"/>
      <c r="HE46" s="76"/>
      <c r="HF46" s="76"/>
      <c r="HG46" s="76"/>
      <c r="HH46" s="76"/>
      <c r="HI46" s="76"/>
      <c r="HJ46" s="76"/>
      <c r="HK46" s="76"/>
      <c r="HL46" s="76"/>
      <c r="HM46" s="76"/>
      <c r="HN46" s="76"/>
      <c r="HO46" s="76"/>
      <c r="HP46" s="76"/>
      <c r="HQ46" s="76"/>
      <c r="HR46" s="76"/>
      <c r="HS46" s="76"/>
      <c r="HT46" s="76"/>
      <c r="HU46" s="76"/>
      <c r="HV46" s="76"/>
      <c r="HW46" s="76"/>
      <c r="HX46" s="76"/>
      <c r="HY46" s="76"/>
      <c r="HZ46" s="76"/>
      <c r="IA46" s="76"/>
      <c r="IB46" s="76"/>
      <c r="IC46" s="76"/>
      <c r="ID46" s="76"/>
      <c r="IE46" s="76"/>
      <c r="IF46" s="76"/>
      <c r="IG46" s="76"/>
      <c r="IH46" s="76"/>
      <c r="II46" s="76"/>
      <c r="IJ46" s="76"/>
      <c r="IK46" s="76"/>
      <c r="IL46" s="76"/>
      <c r="IM46" s="76"/>
      <c r="IN46" s="76"/>
      <c r="IO46" s="76"/>
      <c r="IP46" s="76"/>
      <c r="IQ46" s="76"/>
      <c r="IR46" s="76"/>
      <c r="IS46" s="76"/>
      <c r="IT46" s="76"/>
      <c r="IU46" s="76"/>
    </row>
    <row r="47" ht="36" spans="1:255">
      <c r="A47" s="68">
        <v>30</v>
      </c>
      <c r="B47" s="27" t="s">
        <v>57</v>
      </c>
      <c r="C47" s="69">
        <v>4798000</v>
      </c>
      <c r="D47" s="69">
        <v>3392520.91</v>
      </c>
      <c r="E47" s="69">
        <f t="shared" si="16"/>
        <v>8190520.91</v>
      </c>
      <c r="F47" s="69"/>
      <c r="G47" s="69">
        <v>94861.12</v>
      </c>
      <c r="H47" s="69">
        <f t="shared" si="17"/>
        <v>94861.12</v>
      </c>
      <c r="I47" s="69">
        <v>40000</v>
      </c>
      <c r="J47" s="69">
        <v>133880</v>
      </c>
      <c r="K47" s="69">
        <f t="shared" si="18"/>
        <v>173880</v>
      </c>
      <c r="L47" s="69">
        <v>86715.1</v>
      </c>
      <c r="M47" s="69">
        <v>1500</v>
      </c>
      <c r="N47" s="69">
        <f t="shared" si="19"/>
        <v>88215.1</v>
      </c>
      <c r="O47" s="69">
        <f t="shared" si="20"/>
        <v>4924715.1</v>
      </c>
      <c r="P47" s="69">
        <f t="shared" si="21"/>
        <v>3622762.03</v>
      </c>
      <c r="Q47" s="69">
        <f t="shared" si="22"/>
        <v>8547477.13</v>
      </c>
      <c r="R47" s="82"/>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c r="GP47" s="76"/>
      <c r="GQ47" s="76"/>
      <c r="GR47" s="76"/>
      <c r="GS47" s="76"/>
      <c r="GT47" s="76"/>
      <c r="GU47" s="76"/>
      <c r="GV47" s="76"/>
      <c r="GW47" s="76"/>
      <c r="GX47" s="76"/>
      <c r="GY47" s="76"/>
      <c r="GZ47" s="76"/>
      <c r="HA47" s="76"/>
      <c r="HB47" s="76"/>
      <c r="HC47" s="76"/>
      <c r="HD47" s="76"/>
      <c r="HE47" s="76"/>
      <c r="HF47" s="76"/>
      <c r="HG47" s="76"/>
      <c r="HH47" s="76"/>
      <c r="HI47" s="76"/>
      <c r="HJ47" s="76"/>
      <c r="HK47" s="76"/>
      <c r="HL47" s="76"/>
      <c r="HM47" s="76"/>
      <c r="HN47" s="76"/>
      <c r="HO47" s="76"/>
      <c r="HP47" s="76"/>
      <c r="HQ47" s="76"/>
      <c r="HR47" s="76"/>
      <c r="HS47" s="76"/>
      <c r="HT47" s="76"/>
      <c r="HU47" s="76"/>
      <c r="HV47" s="76"/>
      <c r="HW47" s="76"/>
      <c r="HX47" s="76"/>
      <c r="HY47" s="76"/>
      <c r="HZ47" s="76"/>
      <c r="IA47" s="76"/>
      <c r="IB47" s="76"/>
      <c r="IC47" s="76"/>
      <c r="ID47" s="76"/>
      <c r="IE47" s="76"/>
      <c r="IF47" s="76"/>
      <c r="IG47" s="76"/>
      <c r="IH47" s="76"/>
      <c r="II47" s="76"/>
      <c r="IJ47" s="76"/>
      <c r="IK47" s="76"/>
      <c r="IL47" s="76"/>
      <c r="IM47" s="76"/>
      <c r="IN47" s="76"/>
      <c r="IO47" s="76"/>
      <c r="IP47" s="76"/>
      <c r="IQ47" s="76"/>
      <c r="IR47" s="76"/>
      <c r="IS47" s="76"/>
      <c r="IT47" s="76"/>
      <c r="IU47" s="76"/>
    </row>
    <row r="48" ht="24" spans="1:255">
      <c r="A48" s="68">
        <v>31</v>
      </c>
      <c r="B48" s="27" t="s">
        <v>58</v>
      </c>
      <c r="C48" s="69"/>
      <c r="D48" s="69">
        <v>0</v>
      </c>
      <c r="E48" s="69">
        <f t="shared" si="16"/>
        <v>0</v>
      </c>
      <c r="F48" s="69"/>
      <c r="G48" s="69">
        <v>57120</v>
      </c>
      <c r="H48" s="69">
        <f t="shared" si="17"/>
        <v>57120</v>
      </c>
      <c r="I48" s="69"/>
      <c r="J48" s="69">
        <v>0</v>
      </c>
      <c r="K48" s="69">
        <f t="shared" si="18"/>
        <v>0</v>
      </c>
      <c r="L48" s="69">
        <v>16829.58</v>
      </c>
      <c r="M48" s="69">
        <v>20933.43</v>
      </c>
      <c r="N48" s="69">
        <f t="shared" si="19"/>
        <v>37763.01</v>
      </c>
      <c r="O48" s="69">
        <f t="shared" si="20"/>
        <v>16829.58</v>
      </c>
      <c r="P48" s="69">
        <f t="shared" si="21"/>
        <v>78053.43</v>
      </c>
      <c r="Q48" s="69">
        <f t="shared" si="22"/>
        <v>94883.01</v>
      </c>
      <c r="R48" s="82"/>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6"/>
      <c r="GB48" s="76"/>
      <c r="GC48" s="76"/>
      <c r="GD48" s="76"/>
      <c r="GE48" s="76"/>
      <c r="GF48" s="76"/>
      <c r="GG48" s="76"/>
      <c r="GH48" s="76"/>
      <c r="GI48" s="76"/>
      <c r="GJ48" s="76"/>
      <c r="GK48" s="76"/>
      <c r="GL48" s="76"/>
      <c r="GM48" s="76"/>
      <c r="GN48" s="76"/>
      <c r="GO48" s="76"/>
      <c r="GP48" s="76"/>
      <c r="GQ48" s="76"/>
      <c r="GR48" s="76"/>
      <c r="GS48" s="76"/>
      <c r="GT48" s="76"/>
      <c r="GU48" s="76"/>
      <c r="GV48" s="76"/>
      <c r="GW48" s="76"/>
      <c r="GX48" s="76"/>
      <c r="GY48" s="76"/>
      <c r="GZ48" s="76"/>
      <c r="HA48" s="76"/>
      <c r="HB48" s="76"/>
      <c r="HC48" s="76"/>
      <c r="HD48" s="76"/>
      <c r="HE48" s="76"/>
      <c r="HF48" s="76"/>
      <c r="HG48" s="76"/>
      <c r="HH48" s="76"/>
      <c r="HI48" s="76"/>
      <c r="HJ48" s="76"/>
      <c r="HK48" s="76"/>
      <c r="HL48" s="76"/>
      <c r="HM48" s="76"/>
      <c r="HN48" s="76"/>
      <c r="HO48" s="76"/>
      <c r="HP48" s="76"/>
      <c r="HQ48" s="76"/>
      <c r="HR48" s="76"/>
      <c r="HS48" s="76"/>
      <c r="HT48" s="76"/>
      <c r="HU48" s="76"/>
      <c r="HV48" s="76"/>
      <c r="HW48" s="76"/>
      <c r="HX48" s="76"/>
      <c r="HY48" s="76"/>
      <c r="HZ48" s="76"/>
      <c r="IA48" s="76"/>
      <c r="IB48" s="76"/>
      <c r="IC48" s="76"/>
      <c r="ID48" s="76"/>
      <c r="IE48" s="76"/>
      <c r="IF48" s="76"/>
      <c r="IG48" s="76"/>
      <c r="IH48" s="76"/>
      <c r="II48" s="76"/>
      <c r="IJ48" s="76"/>
      <c r="IK48" s="76"/>
      <c r="IL48" s="76"/>
      <c r="IM48" s="76"/>
      <c r="IN48" s="76"/>
      <c r="IO48" s="76"/>
      <c r="IP48" s="76"/>
      <c r="IQ48" s="76"/>
      <c r="IR48" s="76"/>
      <c r="IS48" s="76"/>
      <c r="IT48" s="76"/>
      <c r="IU48" s="76"/>
    </row>
    <row r="49" ht="24" spans="1:255">
      <c r="A49" s="68">
        <v>32</v>
      </c>
      <c r="B49" s="27" t="s">
        <v>59</v>
      </c>
      <c r="C49" s="69">
        <v>1410000</v>
      </c>
      <c r="D49" s="69">
        <v>358000</v>
      </c>
      <c r="E49" s="69">
        <f t="shared" si="16"/>
        <v>1768000</v>
      </c>
      <c r="F49" s="69"/>
      <c r="G49" s="69">
        <v>20476.65</v>
      </c>
      <c r="H49" s="69">
        <f t="shared" si="17"/>
        <v>20476.65</v>
      </c>
      <c r="I49" s="69"/>
      <c r="J49" s="69">
        <v>42432</v>
      </c>
      <c r="K49" s="69">
        <f t="shared" si="18"/>
        <v>42432</v>
      </c>
      <c r="L49" s="69">
        <v>25677.08</v>
      </c>
      <c r="M49" s="69"/>
      <c r="N49" s="69">
        <f t="shared" si="19"/>
        <v>25677.08</v>
      </c>
      <c r="O49" s="69">
        <f t="shared" si="20"/>
        <v>1435677.08</v>
      </c>
      <c r="P49" s="69">
        <f t="shared" si="21"/>
        <v>420908.65</v>
      </c>
      <c r="Q49" s="69">
        <f t="shared" si="22"/>
        <v>1856585.73</v>
      </c>
      <c r="R49" s="82"/>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c r="HJ49" s="76"/>
      <c r="HK49" s="76"/>
      <c r="HL49" s="76"/>
      <c r="HM49" s="76"/>
      <c r="HN49" s="76"/>
      <c r="HO49" s="76"/>
      <c r="HP49" s="76"/>
      <c r="HQ49" s="76"/>
      <c r="HR49" s="76"/>
      <c r="HS49" s="76"/>
      <c r="HT49" s="76"/>
      <c r="HU49" s="76"/>
      <c r="HV49" s="76"/>
      <c r="HW49" s="76"/>
      <c r="HX49" s="76"/>
      <c r="HY49" s="76"/>
      <c r="HZ49" s="76"/>
      <c r="IA49" s="76"/>
      <c r="IB49" s="76"/>
      <c r="IC49" s="76"/>
      <c r="ID49" s="76"/>
      <c r="IE49" s="76"/>
      <c r="IF49" s="76"/>
      <c r="IG49" s="76"/>
      <c r="IH49" s="76"/>
      <c r="II49" s="76"/>
      <c r="IJ49" s="76"/>
      <c r="IK49" s="76"/>
      <c r="IL49" s="76"/>
      <c r="IM49" s="76"/>
      <c r="IN49" s="76"/>
      <c r="IO49" s="76"/>
      <c r="IP49" s="76"/>
      <c r="IQ49" s="76"/>
      <c r="IR49" s="76"/>
      <c r="IS49" s="76"/>
      <c r="IT49" s="76"/>
      <c r="IU49" s="76"/>
    </row>
    <row r="50" ht="14.25" spans="1:255">
      <c r="A50" s="68">
        <v>33</v>
      </c>
      <c r="B50" s="27" t="s">
        <v>60</v>
      </c>
      <c r="C50" s="69">
        <v>806500</v>
      </c>
      <c r="D50" s="69">
        <v>807778.64</v>
      </c>
      <c r="E50" s="69">
        <f t="shared" si="16"/>
        <v>1614278.64</v>
      </c>
      <c r="F50" s="69">
        <v>129764.15</v>
      </c>
      <c r="G50" s="69" t="e">
        <f>F50/#REF!*#REF!-F50</f>
        <v>#REF!</v>
      </c>
      <c r="H50" s="69" t="e">
        <f t="shared" si="17"/>
        <v>#REF!</v>
      </c>
      <c r="I50" s="69"/>
      <c r="J50" s="69"/>
      <c r="K50" s="69">
        <f t="shared" si="18"/>
        <v>0</v>
      </c>
      <c r="L50" s="69"/>
      <c r="M50" s="69"/>
      <c r="N50" s="69">
        <f t="shared" si="19"/>
        <v>0</v>
      </c>
      <c r="O50" s="69">
        <f t="shared" si="20"/>
        <v>936264.15</v>
      </c>
      <c r="P50" s="69" t="e">
        <f t="shared" si="21"/>
        <v>#REF!</v>
      </c>
      <c r="Q50" s="69" t="e">
        <f t="shared" si="22"/>
        <v>#REF!</v>
      </c>
      <c r="R50" s="82"/>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c r="GZ50" s="76"/>
      <c r="HA50" s="76"/>
      <c r="HB50" s="76"/>
      <c r="HC50" s="76"/>
      <c r="HD50" s="76"/>
      <c r="HE50" s="76"/>
      <c r="HF50" s="76"/>
      <c r="HG50" s="76"/>
      <c r="HH50" s="76"/>
      <c r="HI50" s="76"/>
      <c r="HJ50" s="76"/>
      <c r="HK50" s="76"/>
      <c r="HL50" s="76"/>
      <c r="HM50" s="76"/>
      <c r="HN50" s="76"/>
      <c r="HO50" s="76"/>
      <c r="HP50" s="76"/>
      <c r="HQ50" s="76"/>
      <c r="HR50" s="76"/>
      <c r="HS50" s="76"/>
      <c r="HT50" s="76"/>
      <c r="HU50" s="76"/>
      <c r="HV50" s="76"/>
      <c r="HW50" s="76"/>
      <c r="HX50" s="76"/>
      <c r="HY50" s="76"/>
      <c r="HZ50" s="76"/>
      <c r="IA50" s="76"/>
      <c r="IB50" s="76"/>
      <c r="IC50" s="76"/>
      <c r="ID50" s="76"/>
      <c r="IE50" s="76"/>
      <c r="IF50" s="76"/>
      <c r="IG50" s="76"/>
      <c r="IH50" s="76"/>
      <c r="II50" s="76"/>
      <c r="IJ50" s="76"/>
      <c r="IK50" s="76"/>
      <c r="IL50" s="76"/>
      <c r="IM50" s="76"/>
      <c r="IN50" s="76"/>
      <c r="IO50" s="76"/>
      <c r="IP50" s="76"/>
      <c r="IQ50" s="76"/>
      <c r="IR50" s="76"/>
      <c r="IS50" s="76"/>
      <c r="IT50" s="76"/>
      <c r="IU50" s="76"/>
    </row>
    <row r="51" ht="14.25" spans="1:255">
      <c r="A51" s="68">
        <v>34</v>
      </c>
      <c r="B51" s="27" t="s">
        <v>61</v>
      </c>
      <c r="C51" s="69">
        <v>804360.62</v>
      </c>
      <c r="D51" s="69">
        <v>-0.00187999999616295</v>
      </c>
      <c r="E51" s="69">
        <f t="shared" si="16"/>
        <v>804360.61812</v>
      </c>
      <c r="F51" s="69">
        <v>81685.17</v>
      </c>
      <c r="G51" s="69" t="e">
        <f>F51/#REF!*#REF!-F51</f>
        <v>#REF!</v>
      </c>
      <c r="H51" s="69" t="e">
        <f t="shared" si="17"/>
        <v>#REF!</v>
      </c>
      <c r="I51" s="69"/>
      <c r="J51" s="69"/>
      <c r="K51" s="69">
        <f t="shared" si="18"/>
        <v>0</v>
      </c>
      <c r="L51" s="69"/>
      <c r="M51" s="69"/>
      <c r="N51" s="69">
        <f t="shared" si="19"/>
        <v>0</v>
      </c>
      <c r="O51" s="69">
        <f t="shared" si="20"/>
        <v>886045.79</v>
      </c>
      <c r="P51" s="69" t="e">
        <f t="shared" si="21"/>
        <v>#REF!</v>
      </c>
      <c r="Q51" s="69" t="e">
        <f t="shared" si="22"/>
        <v>#REF!</v>
      </c>
      <c r="R51" s="82"/>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c r="GP51" s="76"/>
      <c r="GQ51" s="76"/>
      <c r="GR51" s="76"/>
      <c r="GS51" s="76"/>
      <c r="GT51" s="76"/>
      <c r="GU51" s="76"/>
      <c r="GV51" s="76"/>
      <c r="GW51" s="76"/>
      <c r="GX51" s="76"/>
      <c r="GY51" s="76"/>
      <c r="GZ51" s="76"/>
      <c r="HA51" s="76"/>
      <c r="HB51" s="76"/>
      <c r="HC51" s="76"/>
      <c r="HD51" s="76"/>
      <c r="HE51" s="76"/>
      <c r="HF51" s="76"/>
      <c r="HG51" s="76"/>
      <c r="HH51" s="76"/>
      <c r="HI51" s="76"/>
      <c r="HJ51" s="76"/>
      <c r="HK51" s="76"/>
      <c r="HL51" s="76"/>
      <c r="HM51" s="76"/>
      <c r="HN51" s="76"/>
      <c r="HO51" s="76"/>
      <c r="HP51" s="76"/>
      <c r="HQ51" s="76"/>
      <c r="HR51" s="76"/>
      <c r="HS51" s="76"/>
      <c r="HT51" s="76"/>
      <c r="HU51" s="76"/>
      <c r="HV51" s="76"/>
      <c r="HW51" s="76"/>
      <c r="HX51" s="76"/>
      <c r="HY51" s="76"/>
      <c r="HZ51" s="76"/>
      <c r="IA51" s="76"/>
      <c r="IB51" s="76"/>
      <c r="IC51" s="76"/>
      <c r="ID51" s="76"/>
      <c r="IE51" s="76"/>
      <c r="IF51" s="76"/>
      <c r="IG51" s="76"/>
      <c r="IH51" s="76"/>
      <c r="II51" s="76"/>
      <c r="IJ51" s="76"/>
      <c r="IK51" s="76"/>
      <c r="IL51" s="76"/>
      <c r="IM51" s="76"/>
      <c r="IN51" s="76"/>
      <c r="IO51" s="76"/>
      <c r="IP51" s="76"/>
      <c r="IQ51" s="76"/>
      <c r="IR51" s="76"/>
      <c r="IS51" s="76"/>
      <c r="IT51" s="76"/>
      <c r="IU51" s="76"/>
    </row>
    <row r="52" ht="14.25" spans="1:255">
      <c r="A52" s="68">
        <v>35</v>
      </c>
      <c r="B52" s="27" t="s">
        <v>62</v>
      </c>
      <c r="C52" s="69">
        <v>205797.72</v>
      </c>
      <c r="D52" s="69">
        <v>1607183.80327</v>
      </c>
      <c r="E52" s="69">
        <f t="shared" si="16"/>
        <v>1812981.52327</v>
      </c>
      <c r="F52" s="69"/>
      <c r="G52" s="69"/>
      <c r="H52" s="69">
        <f t="shared" si="17"/>
        <v>0</v>
      </c>
      <c r="I52" s="69"/>
      <c r="J52" s="69"/>
      <c r="K52" s="69">
        <f t="shared" si="18"/>
        <v>0</v>
      </c>
      <c r="L52" s="69"/>
      <c r="M52" s="69"/>
      <c r="N52" s="69">
        <f t="shared" si="19"/>
        <v>0</v>
      </c>
      <c r="O52" s="69">
        <f t="shared" si="20"/>
        <v>205797.72</v>
      </c>
      <c r="P52" s="69">
        <f t="shared" si="21"/>
        <v>1607183.80327</v>
      </c>
      <c r="Q52" s="69">
        <f t="shared" si="22"/>
        <v>1812981.52327</v>
      </c>
      <c r="R52" s="82"/>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c r="GP52" s="76"/>
      <c r="GQ52" s="76"/>
      <c r="GR52" s="76"/>
      <c r="GS52" s="76"/>
      <c r="GT52" s="76"/>
      <c r="GU52" s="76"/>
      <c r="GV52" s="76"/>
      <c r="GW52" s="76"/>
      <c r="GX52" s="76"/>
      <c r="GY52" s="76"/>
      <c r="GZ52" s="76"/>
      <c r="HA52" s="76"/>
      <c r="HB52" s="76"/>
      <c r="HC52" s="76"/>
      <c r="HD52" s="76"/>
      <c r="HE52" s="76"/>
      <c r="HF52" s="76"/>
      <c r="HG52" s="76"/>
      <c r="HH52" s="76"/>
      <c r="HI52" s="76"/>
      <c r="HJ52" s="76"/>
      <c r="HK52" s="76"/>
      <c r="HL52" s="76"/>
      <c r="HM52" s="76"/>
      <c r="HN52" s="76"/>
      <c r="HO52" s="76"/>
      <c r="HP52" s="76"/>
      <c r="HQ52" s="76"/>
      <c r="HR52" s="76"/>
      <c r="HS52" s="76"/>
      <c r="HT52" s="76"/>
      <c r="HU52" s="76"/>
      <c r="HV52" s="76"/>
      <c r="HW52" s="76"/>
      <c r="HX52" s="76"/>
      <c r="HY52" s="76"/>
      <c r="HZ52" s="76"/>
      <c r="IA52" s="76"/>
      <c r="IB52" s="76"/>
      <c r="IC52" s="76"/>
      <c r="ID52" s="76"/>
      <c r="IE52" s="76"/>
      <c r="IF52" s="76"/>
      <c r="IG52" s="76"/>
      <c r="IH52" s="76"/>
      <c r="II52" s="76"/>
      <c r="IJ52" s="76"/>
      <c r="IK52" s="76"/>
      <c r="IL52" s="76"/>
      <c r="IM52" s="76"/>
      <c r="IN52" s="76"/>
      <c r="IO52" s="76"/>
      <c r="IP52" s="76"/>
      <c r="IQ52" s="76"/>
      <c r="IR52" s="76"/>
      <c r="IS52" s="76"/>
      <c r="IT52" s="76"/>
      <c r="IU52" s="76"/>
    </row>
    <row r="53" ht="14.25" spans="1:255">
      <c r="A53" s="68">
        <v>36</v>
      </c>
      <c r="B53" s="27" t="s">
        <v>63</v>
      </c>
      <c r="C53" s="69">
        <v>1038679.14</v>
      </c>
      <c r="D53" s="69"/>
      <c r="E53" s="69">
        <f t="shared" si="16"/>
        <v>1038679.14</v>
      </c>
      <c r="F53" s="69">
        <v>79701.63</v>
      </c>
      <c r="G53" s="69" t="e">
        <f>F53/#REF!*#REF!-F53</f>
        <v>#REF!</v>
      </c>
      <c r="H53" s="69" t="e">
        <f t="shared" si="17"/>
        <v>#REF!</v>
      </c>
      <c r="I53" s="69"/>
      <c r="J53" s="69"/>
      <c r="K53" s="69">
        <f t="shared" si="18"/>
        <v>0</v>
      </c>
      <c r="L53" s="69"/>
      <c r="M53" s="69"/>
      <c r="N53" s="69">
        <f t="shared" si="19"/>
        <v>0</v>
      </c>
      <c r="O53" s="69">
        <f t="shared" si="20"/>
        <v>1118380.77</v>
      </c>
      <c r="P53" s="69" t="e">
        <f t="shared" si="21"/>
        <v>#REF!</v>
      </c>
      <c r="Q53" s="69" t="e">
        <f t="shared" si="22"/>
        <v>#REF!</v>
      </c>
      <c r="R53" s="82"/>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c r="GP53" s="76"/>
      <c r="GQ53" s="76"/>
      <c r="GR53" s="76"/>
      <c r="GS53" s="76"/>
      <c r="GT53" s="76"/>
      <c r="GU53" s="76"/>
      <c r="GV53" s="76"/>
      <c r="GW53" s="76"/>
      <c r="GX53" s="76"/>
      <c r="GY53" s="76"/>
      <c r="GZ53" s="76"/>
      <c r="HA53" s="76"/>
      <c r="HB53" s="76"/>
      <c r="HC53" s="76"/>
      <c r="HD53" s="76"/>
      <c r="HE53" s="76"/>
      <c r="HF53" s="76"/>
      <c r="HG53" s="76"/>
      <c r="HH53" s="76"/>
      <c r="HI53" s="76"/>
      <c r="HJ53" s="76"/>
      <c r="HK53" s="76"/>
      <c r="HL53" s="76"/>
      <c r="HM53" s="76"/>
      <c r="HN53" s="76"/>
      <c r="HO53" s="76"/>
      <c r="HP53" s="76"/>
      <c r="HQ53" s="76"/>
      <c r="HR53" s="76"/>
      <c r="HS53" s="76"/>
      <c r="HT53" s="76"/>
      <c r="HU53" s="76"/>
      <c r="HV53" s="76"/>
      <c r="HW53" s="76"/>
      <c r="HX53" s="76"/>
      <c r="HY53" s="76"/>
      <c r="HZ53" s="76"/>
      <c r="IA53" s="76"/>
      <c r="IB53" s="76"/>
      <c r="IC53" s="76"/>
      <c r="ID53" s="76"/>
      <c r="IE53" s="76"/>
      <c r="IF53" s="76"/>
      <c r="IG53" s="76"/>
      <c r="IH53" s="76"/>
      <c r="II53" s="76"/>
      <c r="IJ53" s="76"/>
      <c r="IK53" s="76"/>
      <c r="IL53" s="76"/>
      <c r="IM53" s="76"/>
      <c r="IN53" s="76"/>
      <c r="IO53" s="76"/>
      <c r="IP53" s="76"/>
      <c r="IQ53" s="76"/>
      <c r="IR53" s="76"/>
      <c r="IS53" s="76"/>
      <c r="IT53" s="76"/>
      <c r="IU53" s="76"/>
    </row>
    <row r="54" ht="14.25" spans="1:255">
      <c r="A54" s="68">
        <v>37</v>
      </c>
      <c r="B54" s="27" t="s">
        <v>64</v>
      </c>
      <c r="C54" s="69">
        <v>420000</v>
      </c>
      <c r="D54" s="69"/>
      <c r="E54" s="69">
        <f t="shared" si="16"/>
        <v>420000</v>
      </c>
      <c r="F54" s="69"/>
      <c r="G54" s="69"/>
      <c r="H54" s="69">
        <f t="shared" si="17"/>
        <v>0</v>
      </c>
      <c r="I54" s="69"/>
      <c r="J54" s="69"/>
      <c r="K54" s="69">
        <f t="shared" si="18"/>
        <v>0</v>
      </c>
      <c r="L54" s="69"/>
      <c r="M54" s="69"/>
      <c r="N54" s="69">
        <f t="shared" si="19"/>
        <v>0</v>
      </c>
      <c r="O54" s="69">
        <f t="shared" si="20"/>
        <v>420000</v>
      </c>
      <c r="P54" s="69">
        <f t="shared" si="21"/>
        <v>0</v>
      </c>
      <c r="Q54" s="69">
        <f t="shared" si="22"/>
        <v>420000</v>
      </c>
      <c r="R54" s="82"/>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c r="GP54" s="76"/>
      <c r="GQ54" s="76"/>
      <c r="GR54" s="76"/>
      <c r="GS54" s="76"/>
      <c r="GT54" s="76"/>
      <c r="GU54" s="76"/>
      <c r="GV54" s="76"/>
      <c r="GW54" s="76"/>
      <c r="GX54" s="76"/>
      <c r="GY54" s="76"/>
      <c r="GZ54" s="76"/>
      <c r="HA54" s="76"/>
      <c r="HB54" s="76"/>
      <c r="HC54" s="76"/>
      <c r="HD54" s="76"/>
      <c r="HE54" s="76"/>
      <c r="HF54" s="76"/>
      <c r="HG54" s="76"/>
      <c r="HH54" s="76"/>
      <c r="HI54" s="76"/>
      <c r="HJ54" s="76"/>
      <c r="HK54" s="76"/>
      <c r="HL54" s="76"/>
      <c r="HM54" s="76"/>
      <c r="HN54" s="76"/>
      <c r="HO54" s="76"/>
      <c r="HP54" s="76"/>
      <c r="HQ54" s="76"/>
      <c r="HR54" s="76"/>
      <c r="HS54" s="76"/>
      <c r="HT54" s="76"/>
      <c r="HU54" s="76"/>
      <c r="HV54" s="76"/>
      <c r="HW54" s="76"/>
      <c r="HX54" s="76"/>
      <c r="HY54" s="76"/>
      <c r="HZ54" s="76"/>
      <c r="IA54" s="76"/>
      <c r="IB54" s="76"/>
      <c r="IC54" s="76"/>
      <c r="ID54" s="76"/>
      <c r="IE54" s="76"/>
      <c r="IF54" s="76"/>
      <c r="IG54" s="76"/>
      <c r="IH54" s="76"/>
      <c r="II54" s="76"/>
      <c r="IJ54" s="76"/>
      <c r="IK54" s="76"/>
      <c r="IL54" s="76"/>
      <c r="IM54" s="76"/>
      <c r="IN54" s="76"/>
      <c r="IO54" s="76"/>
      <c r="IP54" s="76"/>
      <c r="IQ54" s="76"/>
      <c r="IR54" s="76"/>
      <c r="IS54" s="76"/>
      <c r="IT54" s="76"/>
      <c r="IU54" s="76"/>
    </row>
    <row r="55" ht="14.25" spans="1:255">
      <c r="A55" s="73" t="s">
        <v>27</v>
      </c>
      <c r="B55" s="74"/>
      <c r="C55" s="75">
        <f t="shared" ref="C55:Q55" si="23">SUM(C18:C54)</f>
        <v>41132842.69</v>
      </c>
      <c r="D55" s="75">
        <f t="shared" si="23"/>
        <v>20513500.90139</v>
      </c>
      <c r="E55" s="75">
        <f t="shared" si="23"/>
        <v>61646343.59139</v>
      </c>
      <c r="F55" s="75">
        <f t="shared" si="23"/>
        <v>1521685.95</v>
      </c>
      <c r="G55" s="75" t="e">
        <f t="shared" si="23"/>
        <v>#REF!</v>
      </c>
      <c r="H55" s="75" t="e">
        <f t="shared" si="23"/>
        <v>#REF!</v>
      </c>
      <c r="I55" s="75">
        <f t="shared" si="23"/>
        <v>379083</v>
      </c>
      <c r="J55" s="75">
        <f t="shared" si="23"/>
        <v>708182</v>
      </c>
      <c r="K55" s="75">
        <f t="shared" si="23"/>
        <v>1087265</v>
      </c>
      <c r="L55" s="75">
        <f t="shared" si="23"/>
        <v>999694.22</v>
      </c>
      <c r="M55" s="75">
        <f t="shared" si="23"/>
        <v>391509.9</v>
      </c>
      <c r="N55" s="75">
        <f t="shared" si="23"/>
        <v>1391204.12</v>
      </c>
      <c r="O55" s="75">
        <f t="shared" si="23"/>
        <v>44033305.86</v>
      </c>
      <c r="P55" s="75" t="e">
        <f t="shared" si="23"/>
        <v>#REF!</v>
      </c>
      <c r="Q55" s="75" t="e">
        <f t="shared" si="23"/>
        <v>#REF!</v>
      </c>
      <c r="R55" s="85"/>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c r="GZ55" s="76"/>
      <c r="HA55" s="76"/>
      <c r="HB55" s="76"/>
      <c r="HC55" s="76"/>
      <c r="HD55" s="76"/>
      <c r="HE55" s="76"/>
      <c r="HF55" s="76"/>
      <c r="HG55" s="76"/>
      <c r="HH55" s="76"/>
      <c r="HI55" s="76"/>
      <c r="HJ55" s="76"/>
      <c r="HK55" s="76"/>
      <c r="HL55" s="76"/>
      <c r="HM55" s="76"/>
      <c r="HN55" s="76"/>
      <c r="HO55" s="76"/>
      <c r="HP55" s="76"/>
      <c r="HQ55" s="76"/>
      <c r="HR55" s="76"/>
      <c r="HS55" s="76"/>
      <c r="HT55" s="76"/>
      <c r="HU55" s="76"/>
      <c r="HV55" s="76"/>
      <c r="HW55" s="76"/>
      <c r="HX55" s="76"/>
      <c r="HY55" s="76"/>
      <c r="HZ55" s="76"/>
      <c r="IA55" s="76"/>
      <c r="IB55" s="76"/>
      <c r="IC55" s="76"/>
      <c r="ID55" s="76"/>
      <c r="IE55" s="76"/>
      <c r="IF55" s="76"/>
      <c r="IG55" s="76"/>
      <c r="IH55" s="76"/>
      <c r="II55" s="76"/>
      <c r="IJ55" s="76"/>
      <c r="IK55" s="76"/>
      <c r="IL55" s="76"/>
      <c r="IM55" s="76"/>
      <c r="IN55" s="76"/>
      <c r="IO55" s="76"/>
      <c r="IP55" s="76"/>
      <c r="IQ55" s="76"/>
      <c r="IR55" s="76"/>
      <c r="IS55" s="76"/>
      <c r="IT55" s="76"/>
      <c r="IU55" s="76"/>
    </row>
    <row r="56" s="56" customFormat="1" ht="14.25" spans="1:255">
      <c r="A56" s="73" t="s">
        <v>10</v>
      </c>
      <c r="B56" s="74"/>
      <c r="C56" s="75">
        <f t="shared" ref="C56:Q56" si="24">C55+C17</f>
        <v>74786539.52</v>
      </c>
      <c r="D56" s="75">
        <f t="shared" si="24"/>
        <v>28022791.01139</v>
      </c>
      <c r="E56" s="75">
        <f t="shared" si="24"/>
        <v>102809330.53139</v>
      </c>
      <c r="F56" s="75">
        <f t="shared" si="24"/>
        <v>2237685.95</v>
      </c>
      <c r="G56" s="75" t="e">
        <f t="shared" si="24"/>
        <v>#REF!</v>
      </c>
      <c r="H56" s="75" t="e">
        <f t="shared" si="24"/>
        <v>#REF!</v>
      </c>
      <c r="I56" s="75">
        <f t="shared" si="24"/>
        <v>841249</v>
      </c>
      <c r="J56" s="75">
        <f t="shared" si="24"/>
        <v>720182</v>
      </c>
      <c r="K56" s="75">
        <f t="shared" si="24"/>
        <v>1561431</v>
      </c>
      <c r="L56" s="75">
        <f t="shared" si="24"/>
        <v>2097667.02</v>
      </c>
      <c r="M56" s="75">
        <f t="shared" si="24"/>
        <v>500733.39</v>
      </c>
      <c r="N56" s="75">
        <f t="shared" si="24"/>
        <v>2598400.41</v>
      </c>
      <c r="O56" s="75">
        <f t="shared" si="24"/>
        <v>79963141.49</v>
      </c>
      <c r="P56" s="75" t="e">
        <f>P55+P17+0.00440839678049088</f>
        <v>#REF!</v>
      </c>
      <c r="Q56" s="75" t="e">
        <f t="shared" si="24"/>
        <v>#REF!</v>
      </c>
      <c r="R56" s="85"/>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86"/>
      <c r="GJ56" s="86"/>
      <c r="GK56" s="86"/>
      <c r="GL56" s="86"/>
      <c r="GM56" s="86"/>
      <c r="GN56" s="86"/>
      <c r="GO56" s="86"/>
      <c r="GP56" s="86"/>
      <c r="GQ56" s="86"/>
      <c r="GR56" s="86"/>
      <c r="GS56" s="86"/>
      <c r="GT56" s="86"/>
      <c r="GU56" s="86"/>
      <c r="GV56" s="86"/>
      <c r="GW56" s="86"/>
      <c r="GX56" s="86"/>
      <c r="GY56" s="86"/>
      <c r="GZ56" s="86"/>
      <c r="HA56" s="86"/>
      <c r="HB56" s="86"/>
      <c r="HC56" s="86"/>
      <c r="HD56" s="86"/>
      <c r="HE56" s="86"/>
      <c r="HF56" s="86"/>
      <c r="HG56" s="86"/>
      <c r="HH56" s="86"/>
      <c r="HI56" s="86"/>
      <c r="HJ56" s="86"/>
      <c r="HK56" s="86"/>
      <c r="HL56" s="86"/>
      <c r="HM56" s="86"/>
      <c r="HN56" s="86"/>
      <c r="HO56" s="86"/>
      <c r="HP56" s="86"/>
      <c r="HQ56" s="86"/>
      <c r="HR56" s="86"/>
      <c r="HS56" s="86"/>
      <c r="HT56" s="86"/>
      <c r="HU56" s="86"/>
      <c r="HV56" s="86"/>
      <c r="HW56" s="86"/>
      <c r="HX56" s="86"/>
      <c r="HY56" s="86"/>
      <c r="HZ56" s="86"/>
      <c r="IA56" s="86"/>
      <c r="IB56" s="86"/>
      <c r="IC56" s="86"/>
      <c r="ID56" s="86"/>
      <c r="IE56" s="86"/>
      <c r="IF56" s="86"/>
      <c r="IG56" s="86"/>
      <c r="IH56" s="86"/>
      <c r="II56" s="86"/>
      <c r="IJ56" s="86"/>
      <c r="IK56" s="86"/>
      <c r="IL56" s="86"/>
      <c r="IM56" s="86"/>
      <c r="IN56" s="86"/>
      <c r="IO56" s="86"/>
      <c r="IP56" s="86"/>
      <c r="IQ56" s="86"/>
      <c r="IR56" s="86"/>
      <c r="IS56" s="86"/>
      <c r="IT56" s="86"/>
      <c r="IU56" s="86"/>
    </row>
    <row r="57" s="56" customFormat="1" ht="14.25" spans="1:255">
      <c r="A57" s="76"/>
      <c r="B57" s="76"/>
      <c r="C57" s="76"/>
      <c r="D57" s="76"/>
      <c r="E57" s="76"/>
      <c r="F57" s="76"/>
      <c r="G57" s="76"/>
      <c r="H57" s="76"/>
      <c r="I57" s="76"/>
      <c r="J57" s="76"/>
      <c r="K57" s="76"/>
      <c r="L57" s="76"/>
      <c r="M57" s="76"/>
      <c r="N57" s="76"/>
      <c r="O57" s="76"/>
      <c r="P57" s="76"/>
      <c r="Q57" s="76"/>
      <c r="R57" s="7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6"/>
      <c r="GV57" s="86"/>
      <c r="GW57" s="86"/>
      <c r="GX57" s="86"/>
      <c r="GY57" s="86"/>
      <c r="GZ57" s="86"/>
      <c r="HA57" s="86"/>
      <c r="HB57" s="86"/>
      <c r="HC57" s="86"/>
      <c r="HD57" s="86"/>
      <c r="HE57" s="86"/>
      <c r="HF57" s="86"/>
      <c r="HG57" s="86"/>
      <c r="HH57" s="86"/>
      <c r="HI57" s="86"/>
      <c r="HJ57" s="86"/>
      <c r="HK57" s="86"/>
      <c r="HL57" s="86"/>
      <c r="HM57" s="86"/>
      <c r="HN57" s="86"/>
      <c r="HO57" s="86"/>
      <c r="HP57" s="86"/>
      <c r="HQ57" s="86"/>
      <c r="HR57" s="86"/>
      <c r="HS57" s="86"/>
      <c r="HT57" s="86"/>
      <c r="HU57" s="86"/>
      <c r="HV57" s="86"/>
      <c r="HW57" s="86"/>
      <c r="HX57" s="86"/>
      <c r="HY57" s="86"/>
      <c r="HZ57" s="86"/>
      <c r="IA57" s="86"/>
      <c r="IB57" s="86"/>
      <c r="IC57" s="86"/>
      <c r="ID57" s="86"/>
      <c r="IE57" s="86"/>
      <c r="IF57" s="86"/>
      <c r="IG57" s="86"/>
      <c r="IH57" s="86"/>
      <c r="II57" s="86"/>
      <c r="IJ57" s="86"/>
      <c r="IK57" s="86"/>
      <c r="IL57" s="86"/>
      <c r="IM57" s="86"/>
      <c r="IN57" s="86"/>
      <c r="IO57" s="86"/>
      <c r="IP57" s="86"/>
      <c r="IQ57" s="86"/>
      <c r="IR57" s="86"/>
      <c r="IS57" s="86"/>
      <c r="IT57" s="86"/>
      <c r="IU57" s="86"/>
    </row>
    <row r="58" ht="14.25" spans="1:255">
      <c r="A58" s="76"/>
      <c r="B58" s="76"/>
      <c r="C58" s="76"/>
      <c r="D58" s="76"/>
      <c r="E58" s="76"/>
      <c r="F58" s="76"/>
      <c r="G58" s="76"/>
      <c r="H58" s="76"/>
      <c r="I58" s="76"/>
      <c r="J58" s="76"/>
      <c r="K58" s="76"/>
      <c r="L58" s="76"/>
      <c r="M58" s="76"/>
      <c r="N58" s="76"/>
      <c r="O58" s="79" t="e">
        <f>O56-#REF!</f>
        <v>#REF!</v>
      </c>
      <c r="P58" s="79" t="e">
        <f>P56-#REF!</f>
        <v>#REF!</v>
      </c>
      <c r="Q58" s="79" t="e">
        <f>Q56-#REF!</f>
        <v>#REF!</v>
      </c>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c r="HJ58" s="76"/>
      <c r="HK58" s="76"/>
      <c r="HL58" s="76"/>
      <c r="HM58" s="76"/>
      <c r="HN58" s="76"/>
      <c r="HO58" s="76"/>
      <c r="HP58" s="76"/>
      <c r="HQ58" s="76"/>
      <c r="HR58" s="76"/>
      <c r="HS58" s="76"/>
      <c r="HT58" s="76"/>
      <c r="HU58" s="76"/>
      <c r="HV58" s="76"/>
      <c r="HW58" s="76"/>
      <c r="HX58" s="76"/>
      <c r="HY58" s="76"/>
      <c r="HZ58" s="76"/>
      <c r="IA58" s="76"/>
      <c r="IB58" s="76"/>
      <c r="IC58" s="76"/>
      <c r="ID58" s="76"/>
      <c r="IE58" s="76"/>
      <c r="IF58" s="76"/>
      <c r="IG58" s="76"/>
      <c r="IH58" s="76"/>
      <c r="II58" s="76"/>
      <c r="IJ58" s="76"/>
      <c r="IK58" s="76"/>
      <c r="IL58" s="76"/>
      <c r="IM58" s="76"/>
      <c r="IN58" s="76"/>
      <c r="IO58" s="76"/>
      <c r="IP58" s="76"/>
      <c r="IQ58" s="76"/>
      <c r="IR58" s="76"/>
      <c r="IS58" s="76"/>
      <c r="IT58" s="76"/>
      <c r="IU58" s="76"/>
    </row>
    <row r="59" ht="14.25" spans="1:25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c r="IS59" s="76"/>
      <c r="IT59" s="76"/>
      <c r="IU59" s="76"/>
    </row>
    <row r="60" ht="14.25" spans="1:25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row>
    <row r="61" ht="14.25" spans="1:25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row>
    <row r="62" ht="14.25" spans="1:25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row>
    <row r="63" ht="14.25" spans="1:25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row>
    <row r="64" ht="14.25" spans="1:25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row>
    <row r="65" ht="14.25" spans="1:25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c r="IS65" s="76"/>
      <c r="IT65" s="76"/>
      <c r="IU65" s="76"/>
    </row>
    <row r="66" ht="14.25" spans="1:25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row>
    <row r="67" ht="14.25" spans="1:25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row>
    <row r="68" ht="14.25" spans="1:25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row>
    <row r="69" ht="14.25" spans="1:25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row>
    <row r="70" ht="14.25" spans="1:25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row>
    <row r="71" ht="14.25" spans="1:25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row>
    <row r="72" ht="14.25" spans="1:25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row>
    <row r="73" ht="14.25" spans="1:25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row>
    <row r="74" ht="14.25" spans="1:25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row>
    <row r="75" ht="14.25" spans="1:25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row>
    <row r="76" ht="14.25" spans="1:25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row>
    <row r="77" ht="14.25" spans="1:25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row>
    <row r="78" ht="14.25" spans="1:25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row>
    <row r="79" ht="14.25" spans="1:25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row>
    <row r="80" ht="14.25" spans="1:25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row>
    <row r="81" ht="14.25" spans="1:25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row>
    <row r="82" ht="14.25" spans="1:25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row>
    <row r="83" ht="14.25" spans="1:25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row>
    <row r="84" ht="14.25" spans="1:25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row>
    <row r="85" ht="14.25" spans="1:25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row>
    <row r="86" ht="14.25" spans="1:25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row>
    <row r="87" ht="14.25" spans="1:25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row>
    <row r="88" ht="14.25" spans="1:25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row>
    <row r="89" ht="14.25" spans="1:25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c r="IG89" s="76"/>
      <c r="IH89" s="76"/>
      <c r="II89" s="76"/>
      <c r="IJ89" s="76"/>
      <c r="IK89" s="76"/>
      <c r="IL89" s="76"/>
      <c r="IM89" s="76"/>
      <c r="IN89" s="76"/>
      <c r="IO89" s="76"/>
      <c r="IP89" s="76"/>
      <c r="IQ89" s="76"/>
      <c r="IR89" s="76"/>
      <c r="IS89" s="76"/>
      <c r="IT89" s="76"/>
      <c r="IU89" s="76"/>
    </row>
    <row r="90" ht="14.25" spans="1:25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c r="HJ90" s="76"/>
      <c r="HK90" s="76"/>
      <c r="HL90" s="76"/>
      <c r="HM90" s="76"/>
      <c r="HN90" s="76"/>
      <c r="HO90" s="76"/>
      <c r="HP90" s="76"/>
      <c r="HQ90" s="76"/>
      <c r="HR90" s="76"/>
      <c r="HS90" s="76"/>
      <c r="HT90" s="76"/>
      <c r="HU90" s="76"/>
      <c r="HV90" s="76"/>
      <c r="HW90" s="76"/>
      <c r="HX90" s="76"/>
      <c r="HY90" s="76"/>
      <c r="HZ90" s="76"/>
      <c r="IA90" s="76"/>
      <c r="IB90" s="76"/>
      <c r="IC90" s="76"/>
      <c r="ID90" s="76"/>
      <c r="IE90" s="76"/>
      <c r="IF90" s="76"/>
      <c r="IG90" s="76"/>
      <c r="IH90" s="76"/>
      <c r="II90" s="76"/>
      <c r="IJ90" s="76"/>
      <c r="IK90" s="76"/>
      <c r="IL90" s="76"/>
      <c r="IM90" s="76"/>
      <c r="IN90" s="76"/>
      <c r="IO90" s="76"/>
      <c r="IP90" s="76"/>
      <c r="IQ90" s="76"/>
      <c r="IR90" s="76"/>
      <c r="IS90" s="76"/>
      <c r="IT90" s="76"/>
      <c r="IU90" s="76"/>
    </row>
    <row r="91" ht="14.25" spans="1:25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row>
    <row r="92" ht="14.25" spans="1:25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c r="ID92" s="76"/>
      <c r="IE92" s="76"/>
      <c r="IF92" s="76"/>
      <c r="IG92" s="76"/>
      <c r="IH92" s="76"/>
      <c r="II92" s="76"/>
      <c r="IJ92" s="76"/>
      <c r="IK92" s="76"/>
      <c r="IL92" s="76"/>
      <c r="IM92" s="76"/>
      <c r="IN92" s="76"/>
      <c r="IO92" s="76"/>
      <c r="IP92" s="76"/>
      <c r="IQ92" s="76"/>
      <c r="IR92" s="76"/>
      <c r="IS92" s="76"/>
      <c r="IT92" s="76"/>
      <c r="IU92" s="76"/>
    </row>
    <row r="93" ht="14.25" spans="1:25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c r="HK93" s="76"/>
      <c r="HL93" s="76"/>
      <c r="HM93" s="76"/>
      <c r="HN93" s="76"/>
      <c r="HO93" s="76"/>
      <c r="HP93" s="76"/>
      <c r="HQ93" s="76"/>
      <c r="HR93" s="76"/>
      <c r="HS93" s="76"/>
      <c r="HT93" s="76"/>
      <c r="HU93" s="76"/>
      <c r="HV93" s="76"/>
      <c r="HW93" s="76"/>
      <c r="HX93" s="76"/>
      <c r="HY93" s="76"/>
      <c r="HZ93" s="76"/>
      <c r="IA93" s="76"/>
      <c r="IB93" s="76"/>
      <c r="IC93" s="76"/>
      <c r="ID93" s="76"/>
      <c r="IE93" s="76"/>
      <c r="IF93" s="76"/>
      <c r="IG93" s="76"/>
      <c r="IH93" s="76"/>
      <c r="II93" s="76"/>
      <c r="IJ93" s="76"/>
      <c r="IK93" s="76"/>
      <c r="IL93" s="76"/>
      <c r="IM93" s="76"/>
      <c r="IN93" s="76"/>
      <c r="IO93" s="76"/>
      <c r="IP93" s="76"/>
      <c r="IQ93" s="76"/>
      <c r="IR93" s="76"/>
      <c r="IS93" s="76"/>
      <c r="IT93" s="76"/>
      <c r="IU93" s="76"/>
    </row>
    <row r="94" ht="14.25" spans="1:25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c r="HJ94" s="76"/>
      <c r="HK94" s="76"/>
      <c r="HL94" s="76"/>
      <c r="HM94" s="76"/>
      <c r="HN94" s="76"/>
      <c r="HO94" s="76"/>
      <c r="HP94" s="76"/>
      <c r="HQ94" s="76"/>
      <c r="HR94" s="76"/>
      <c r="HS94" s="76"/>
      <c r="HT94" s="76"/>
      <c r="HU94" s="76"/>
      <c r="HV94" s="76"/>
      <c r="HW94" s="76"/>
      <c r="HX94" s="76"/>
      <c r="HY94" s="76"/>
      <c r="HZ94" s="76"/>
      <c r="IA94" s="76"/>
      <c r="IB94" s="76"/>
      <c r="IC94" s="76"/>
      <c r="ID94" s="76"/>
      <c r="IE94" s="76"/>
      <c r="IF94" s="76"/>
      <c r="IG94" s="76"/>
      <c r="IH94" s="76"/>
      <c r="II94" s="76"/>
      <c r="IJ94" s="76"/>
      <c r="IK94" s="76"/>
      <c r="IL94" s="76"/>
      <c r="IM94" s="76"/>
      <c r="IN94" s="76"/>
      <c r="IO94" s="76"/>
      <c r="IP94" s="76"/>
      <c r="IQ94" s="76"/>
      <c r="IR94" s="76"/>
      <c r="IS94" s="76"/>
      <c r="IT94" s="76"/>
      <c r="IU94" s="76"/>
    </row>
    <row r="95" ht="14.25" spans="1:25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c r="HJ95" s="76"/>
      <c r="HK95" s="76"/>
      <c r="HL95" s="76"/>
      <c r="HM95" s="76"/>
      <c r="HN95" s="76"/>
      <c r="HO95" s="76"/>
      <c r="HP95" s="76"/>
      <c r="HQ95" s="76"/>
      <c r="HR95" s="76"/>
      <c r="HS95" s="76"/>
      <c r="HT95" s="76"/>
      <c r="HU95" s="76"/>
      <c r="HV95" s="76"/>
      <c r="HW95" s="76"/>
      <c r="HX95" s="76"/>
      <c r="HY95" s="76"/>
      <c r="HZ95" s="76"/>
      <c r="IA95" s="76"/>
      <c r="IB95" s="76"/>
      <c r="IC95" s="76"/>
      <c r="ID95" s="76"/>
      <c r="IE95" s="76"/>
      <c r="IF95" s="76"/>
      <c r="IG95" s="76"/>
      <c r="IH95" s="76"/>
      <c r="II95" s="76"/>
      <c r="IJ95" s="76"/>
      <c r="IK95" s="76"/>
      <c r="IL95" s="76"/>
      <c r="IM95" s="76"/>
      <c r="IN95" s="76"/>
      <c r="IO95" s="76"/>
      <c r="IP95" s="76"/>
      <c r="IQ95" s="76"/>
      <c r="IR95" s="76"/>
      <c r="IS95" s="76"/>
      <c r="IT95" s="76"/>
      <c r="IU95" s="76"/>
    </row>
    <row r="96" ht="14.25" spans="1:25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c r="HJ96" s="76"/>
      <c r="HK96" s="76"/>
      <c r="HL96" s="76"/>
      <c r="HM96" s="76"/>
      <c r="HN96" s="76"/>
      <c r="HO96" s="76"/>
      <c r="HP96" s="76"/>
      <c r="HQ96" s="76"/>
      <c r="HR96" s="76"/>
      <c r="HS96" s="76"/>
      <c r="HT96" s="76"/>
      <c r="HU96" s="76"/>
      <c r="HV96" s="76"/>
      <c r="HW96" s="76"/>
      <c r="HX96" s="76"/>
      <c r="HY96" s="76"/>
      <c r="HZ96" s="76"/>
      <c r="IA96" s="76"/>
      <c r="IB96" s="76"/>
      <c r="IC96" s="76"/>
      <c r="ID96" s="76"/>
      <c r="IE96" s="76"/>
      <c r="IF96" s="76"/>
      <c r="IG96" s="76"/>
      <c r="IH96" s="76"/>
      <c r="II96" s="76"/>
      <c r="IJ96" s="76"/>
      <c r="IK96" s="76"/>
      <c r="IL96" s="76"/>
      <c r="IM96" s="76"/>
      <c r="IN96" s="76"/>
      <c r="IO96" s="76"/>
      <c r="IP96" s="76"/>
      <c r="IQ96" s="76"/>
      <c r="IR96" s="76"/>
      <c r="IS96" s="76"/>
      <c r="IT96" s="76"/>
      <c r="IU96" s="76"/>
    </row>
    <row r="97" ht="14.25" spans="1:25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c r="HW97" s="76"/>
      <c r="HX97" s="76"/>
      <c r="HY97" s="76"/>
      <c r="HZ97" s="76"/>
      <c r="IA97" s="76"/>
      <c r="IB97" s="76"/>
      <c r="IC97" s="76"/>
      <c r="ID97" s="76"/>
      <c r="IE97" s="76"/>
      <c r="IF97" s="76"/>
      <c r="IG97" s="76"/>
      <c r="IH97" s="76"/>
      <c r="II97" s="76"/>
      <c r="IJ97" s="76"/>
      <c r="IK97" s="76"/>
      <c r="IL97" s="76"/>
      <c r="IM97" s="76"/>
      <c r="IN97" s="76"/>
      <c r="IO97" s="76"/>
      <c r="IP97" s="76"/>
      <c r="IQ97" s="76"/>
      <c r="IR97" s="76"/>
      <c r="IS97" s="76"/>
      <c r="IT97" s="76"/>
      <c r="IU97" s="76"/>
    </row>
    <row r="98" ht="14.25" spans="1:25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c r="HW98" s="76"/>
      <c r="HX98" s="76"/>
      <c r="HY98" s="76"/>
      <c r="HZ98" s="76"/>
      <c r="IA98" s="76"/>
      <c r="IB98" s="76"/>
      <c r="IC98" s="76"/>
      <c r="ID98" s="76"/>
      <c r="IE98" s="76"/>
      <c r="IF98" s="76"/>
      <c r="IG98" s="76"/>
      <c r="IH98" s="76"/>
      <c r="II98" s="76"/>
      <c r="IJ98" s="76"/>
      <c r="IK98" s="76"/>
      <c r="IL98" s="76"/>
      <c r="IM98" s="76"/>
      <c r="IN98" s="76"/>
      <c r="IO98" s="76"/>
      <c r="IP98" s="76"/>
      <c r="IQ98" s="76"/>
      <c r="IR98" s="76"/>
      <c r="IS98" s="76"/>
      <c r="IT98" s="76"/>
      <c r="IU98" s="76"/>
    </row>
    <row r="99" ht="14.25" spans="1:25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c r="HT99" s="76"/>
      <c r="HU99" s="76"/>
      <c r="HV99" s="76"/>
      <c r="HW99" s="76"/>
      <c r="HX99" s="76"/>
      <c r="HY99" s="76"/>
      <c r="HZ99" s="76"/>
      <c r="IA99" s="76"/>
      <c r="IB99" s="76"/>
      <c r="IC99" s="76"/>
      <c r="ID99" s="76"/>
      <c r="IE99" s="76"/>
      <c r="IF99" s="76"/>
      <c r="IG99" s="76"/>
      <c r="IH99" s="76"/>
      <c r="II99" s="76"/>
      <c r="IJ99" s="76"/>
      <c r="IK99" s="76"/>
      <c r="IL99" s="76"/>
      <c r="IM99" s="76"/>
      <c r="IN99" s="76"/>
      <c r="IO99" s="76"/>
      <c r="IP99" s="76"/>
      <c r="IQ99" s="76"/>
      <c r="IR99" s="76"/>
      <c r="IS99" s="76"/>
      <c r="IT99" s="76"/>
      <c r="IU99" s="76"/>
    </row>
    <row r="100" ht="14.25" spans="1:25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c r="HJ100" s="76"/>
      <c r="HK100" s="76"/>
      <c r="HL100" s="76"/>
      <c r="HM100" s="76"/>
      <c r="HN100" s="76"/>
      <c r="HO100" s="76"/>
      <c r="HP100" s="76"/>
      <c r="HQ100" s="76"/>
      <c r="HR100" s="76"/>
      <c r="HS100" s="76"/>
      <c r="HT100" s="76"/>
      <c r="HU100" s="76"/>
      <c r="HV100" s="76"/>
      <c r="HW100" s="76"/>
      <c r="HX100" s="76"/>
      <c r="HY100" s="76"/>
      <c r="HZ100" s="76"/>
      <c r="IA100" s="76"/>
      <c r="IB100" s="76"/>
      <c r="IC100" s="76"/>
      <c r="ID100" s="76"/>
      <c r="IE100" s="76"/>
      <c r="IF100" s="76"/>
      <c r="IG100" s="76"/>
      <c r="IH100" s="76"/>
      <c r="II100" s="76"/>
      <c r="IJ100" s="76"/>
      <c r="IK100" s="76"/>
      <c r="IL100" s="76"/>
      <c r="IM100" s="76"/>
      <c r="IN100" s="76"/>
      <c r="IO100" s="76"/>
      <c r="IP100" s="76"/>
      <c r="IQ100" s="76"/>
      <c r="IR100" s="76"/>
      <c r="IS100" s="76"/>
      <c r="IT100" s="76"/>
      <c r="IU100" s="76"/>
    </row>
    <row r="101" ht="14.25" spans="1:25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76"/>
      <c r="HW101" s="76"/>
      <c r="HX101" s="76"/>
      <c r="HY101" s="76"/>
      <c r="HZ101" s="76"/>
      <c r="IA101" s="76"/>
      <c r="IB101" s="76"/>
      <c r="IC101" s="76"/>
      <c r="ID101" s="76"/>
      <c r="IE101" s="76"/>
      <c r="IF101" s="76"/>
      <c r="IG101" s="76"/>
      <c r="IH101" s="76"/>
      <c r="II101" s="76"/>
      <c r="IJ101" s="76"/>
      <c r="IK101" s="76"/>
      <c r="IL101" s="76"/>
      <c r="IM101" s="76"/>
      <c r="IN101" s="76"/>
      <c r="IO101" s="76"/>
      <c r="IP101" s="76"/>
      <c r="IQ101" s="76"/>
      <c r="IR101" s="76"/>
      <c r="IS101" s="76"/>
      <c r="IT101" s="76"/>
      <c r="IU101" s="76"/>
    </row>
    <row r="102" ht="14.25" spans="1:25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76"/>
      <c r="HW102" s="76"/>
      <c r="HX102" s="76"/>
      <c r="HY102" s="76"/>
      <c r="HZ102" s="76"/>
      <c r="IA102" s="76"/>
      <c r="IB102" s="76"/>
      <c r="IC102" s="76"/>
      <c r="ID102" s="76"/>
      <c r="IE102" s="76"/>
      <c r="IF102" s="76"/>
      <c r="IG102" s="76"/>
      <c r="IH102" s="76"/>
      <c r="II102" s="76"/>
      <c r="IJ102" s="76"/>
      <c r="IK102" s="76"/>
      <c r="IL102" s="76"/>
      <c r="IM102" s="76"/>
      <c r="IN102" s="76"/>
      <c r="IO102" s="76"/>
      <c r="IP102" s="76"/>
      <c r="IQ102" s="76"/>
      <c r="IR102" s="76"/>
      <c r="IS102" s="76"/>
      <c r="IT102" s="76"/>
      <c r="IU102" s="76"/>
    </row>
    <row r="103" ht="14.25" spans="1:25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c r="IG103" s="76"/>
      <c r="IH103" s="76"/>
      <c r="II103" s="76"/>
      <c r="IJ103" s="76"/>
      <c r="IK103" s="76"/>
      <c r="IL103" s="76"/>
      <c r="IM103" s="76"/>
      <c r="IN103" s="76"/>
      <c r="IO103" s="76"/>
      <c r="IP103" s="76"/>
      <c r="IQ103" s="76"/>
      <c r="IR103" s="76"/>
      <c r="IS103" s="76"/>
      <c r="IT103" s="76"/>
      <c r="IU103" s="76"/>
    </row>
    <row r="104" ht="14.25" spans="1:25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c r="IS104" s="76"/>
      <c r="IT104" s="76"/>
      <c r="IU104" s="76"/>
    </row>
    <row r="105" ht="14.25" spans="1:25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c r="IS105" s="76"/>
      <c r="IT105" s="76"/>
      <c r="IU105" s="76"/>
    </row>
    <row r="106" ht="14.25" spans="1:25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c r="IS106" s="76"/>
      <c r="IT106" s="76"/>
      <c r="IU106" s="76"/>
    </row>
    <row r="107" ht="14.25" spans="1:25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c r="IS107" s="76"/>
      <c r="IT107" s="76"/>
      <c r="IU107" s="76"/>
    </row>
    <row r="108" ht="14.25" spans="1:25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c r="IG108" s="76"/>
      <c r="IH108" s="76"/>
      <c r="II108" s="76"/>
      <c r="IJ108" s="76"/>
      <c r="IK108" s="76"/>
      <c r="IL108" s="76"/>
      <c r="IM108" s="76"/>
      <c r="IN108" s="76"/>
      <c r="IO108" s="76"/>
      <c r="IP108" s="76"/>
      <c r="IQ108" s="76"/>
      <c r="IR108" s="76"/>
      <c r="IS108" s="76"/>
      <c r="IT108" s="76"/>
      <c r="IU108" s="76"/>
    </row>
    <row r="109" ht="14.25" spans="1:25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c r="HJ109" s="76"/>
      <c r="HK109" s="76"/>
      <c r="HL109" s="76"/>
      <c r="HM109" s="76"/>
      <c r="HN109" s="76"/>
      <c r="HO109" s="76"/>
      <c r="HP109" s="76"/>
      <c r="HQ109" s="76"/>
      <c r="HR109" s="76"/>
      <c r="HS109" s="76"/>
      <c r="HT109" s="76"/>
      <c r="HU109" s="76"/>
      <c r="HV109" s="76"/>
      <c r="HW109" s="76"/>
      <c r="HX109" s="76"/>
      <c r="HY109" s="76"/>
      <c r="HZ109" s="76"/>
      <c r="IA109" s="76"/>
      <c r="IB109" s="76"/>
      <c r="IC109" s="76"/>
      <c r="ID109" s="76"/>
      <c r="IE109" s="76"/>
      <c r="IF109" s="76"/>
      <c r="IG109" s="76"/>
      <c r="IH109" s="76"/>
      <c r="II109" s="76"/>
      <c r="IJ109" s="76"/>
      <c r="IK109" s="76"/>
      <c r="IL109" s="76"/>
      <c r="IM109" s="76"/>
      <c r="IN109" s="76"/>
      <c r="IO109" s="76"/>
      <c r="IP109" s="76"/>
      <c r="IQ109" s="76"/>
      <c r="IR109" s="76"/>
      <c r="IS109" s="76"/>
      <c r="IT109" s="76"/>
      <c r="IU109" s="76"/>
    </row>
    <row r="110" ht="14.25" spans="1:25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c r="HJ110" s="76"/>
      <c r="HK110" s="76"/>
      <c r="HL110" s="76"/>
      <c r="HM110" s="76"/>
      <c r="HN110" s="76"/>
      <c r="HO110" s="76"/>
      <c r="HP110" s="76"/>
      <c r="HQ110" s="76"/>
      <c r="HR110" s="76"/>
      <c r="HS110" s="76"/>
      <c r="HT110" s="76"/>
      <c r="HU110" s="76"/>
      <c r="HV110" s="76"/>
      <c r="HW110" s="76"/>
      <c r="HX110" s="76"/>
      <c r="HY110" s="76"/>
      <c r="HZ110" s="76"/>
      <c r="IA110" s="76"/>
      <c r="IB110" s="76"/>
      <c r="IC110" s="76"/>
      <c r="ID110" s="76"/>
      <c r="IE110" s="76"/>
      <c r="IF110" s="76"/>
      <c r="IG110" s="76"/>
      <c r="IH110" s="76"/>
      <c r="II110" s="76"/>
      <c r="IJ110" s="76"/>
      <c r="IK110" s="76"/>
      <c r="IL110" s="76"/>
      <c r="IM110" s="76"/>
      <c r="IN110" s="76"/>
      <c r="IO110" s="76"/>
      <c r="IP110" s="76"/>
      <c r="IQ110" s="76"/>
      <c r="IR110" s="76"/>
      <c r="IS110" s="76"/>
      <c r="IT110" s="76"/>
      <c r="IU110" s="76"/>
    </row>
    <row r="111" ht="14.25" spans="1:25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c r="HJ111" s="76"/>
      <c r="HK111" s="76"/>
      <c r="HL111" s="76"/>
      <c r="HM111" s="76"/>
      <c r="HN111" s="76"/>
      <c r="HO111" s="76"/>
      <c r="HP111" s="76"/>
      <c r="HQ111" s="76"/>
      <c r="HR111" s="76"/>
      <c r="HS111" s="76"/>
      <c r="HT111" s="76"/>
      <c r="HU111" s="76"/>
      <c r="HV111" s="76"/>
      <c r="HW111" s="76"/>
      <c r="HX111" s="76"/>
      <c r="HY111" s="76"/>
      <c r="HZ111" s="76"/>
      <c r="IA111" s="76"/>
      <c r="IB111" s="76"/>
      <c r="IC111" s="76"/>
      <c r="ID111" s="76"/>
      <c r="IE111" s="76"/>
      <c r="IF111" s="76"/>
      <c r="IG111" s="76"/>
      <c r="IH111" s="76"/>
      <c r="II111" s="76"/>
      <c r="IJ111" s="76"/>
      <c r="IK111" s="76"/>
      <c r="IL111" s="76"/>
      <c r="IM111" s="76"/>
      <c r="IN111" s="76"/>
      <c r="IO111" s="76"/>
      <c r="IP111" s="76"/>
      <c r="IQ111" s="76"/>
      <c r="IR111" s="76"/>
      <c r="IS111" s="76"/>
      <c r="IT111" s="76"/>
      <c r="IU111" s="76"/>
    </row>
    <row r="112" ht="14.25" spans="1:25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row>
    <row r="113" ht="14.25" spans="1:25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c r="HJ113" s="76"/>
      <c r="HK113" s="76"/>
      <c r="HL113" s="76"/>
      <c r="HM113" s="76"/>
      <c r="HN113" s="76"/>
      <c r="HO113" s="76"/>
      <c r="HP113" s="76"/>
      <c r="HQ113" s="76"/>
      <c r="HR113" s="76"/>
      <c r="HS113" s="76"/>
      <c r="HT113" s="76"/>
      <c r="HU113" s="76"/>
      <c r="HV113" s="76"/>
      <c r="HW113" s="76"/>
      <c r="HX113" s="76"/>
      <c r="HY113" s="76"/>
      <c r="HZ113" s="76"/>
      <c r="IA113" s="76"/>
      <c r="IB113" s="76"/>
      <c r="IC113" s="76"/>
      <c r="ID113" s="76"/>
      <c r="IE113" s="76"/>
      <c r="IF113" s="76"/>
      <c r="IG113" s="76"/>
      <c r="IH113" s="76"/>
      <c r="II113" s="76"/>
      <c r="IJ113" s="76"/>
      <c r="IK113" s="76"/>
      <c r="IL113" s="76"/>
      <c r="IM113" s="76"/>
      <c r="IN113" s="76"/>
      <c r="IO113" s="76"/>
      <c r="IP113" s="76"/>
      <c r="IQ113" s="76"/>
      <c r="IR113" s="76"/>
      <c r="IS113" s="76"/>
      <c r="IT113" s="76"/>
      <c r="IU113" s="76"/>
    </row>
    <row r="114" ht="14.25" spans="1:25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row>
    <row r="115" ht="14.25" spans="1:25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c r="HJ115" s="76"/>
      <c r="HK115" s="76"/>
      <c r="HL115" s="76"/>
      <c r="HM115" s="76"/>
      <c r="HN115" s="76"/>
      <c r="HO115" s="76"/>
      <c r="HP115" s="76"/>
      <c r="HQ115" s="76"/>
      <c r="HR115" s="76"/>
      <c r="HS115" s="76"/>
      <c r="HT115" s="76"/>
      <c r="HU115" s="76"/>
      <c r="HV115" s="76"/>
      <c r="HW115" s="76"/>
      <c r="HX115" s="76"/>
      <c r="HY115" s="76"/>
      <c r="HZ115" s="76"/>
      <c r="IA115" s="76"/>
      <c r="IB115" s="76"/>
      <c r="IC115" s="76"/>
      <c r="ID115" s="76"/>
      <c r="IE115" s="76"/>
      <c r="IF115" s="76"/>
      <c r="IG115" s="76"/>
      <c r="IH115" s="76"/>
      <c r="II115" s="76"/>
      <c r="IJ115" s="76"/>
      <c r="IK115" s="76"/>
      <c r="IL115" s="76"/>
      <c r="IM115" s="76"/>
      <c r="IN115" s="76"/>
      <c r="IO115" s="76"/>
      <c r="IP115" s="76"/>
      <c r="IQ115" s="76"/>
      <c r="IR115" s="76"/>
      <c r="IS115" s="76"/>
      <c r="IT115" s="76"/>
      <c r="IU115" s="76"/>
    </row>
    <row r="116" ht="14.25" spans="1:25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c r="HJ116" s="76"/>
      <c r="HK116" s="76"/>
      <c r="HL116" s="76"/>
      <c r="HM116" s="76"/>
      <c r="HN116" s="76"/>
      <c r="HO116" s="76"/>
      <c r="HP116" s="76"/>
      <c r="HQ116" s="76"/>
      <c r="HR116" s="76"/>
      <c r="HS116" s="76"/>
      <c r="HT116" s="76"/>
      <c r="HU116" s="76"/>
      <c r="HV116" s="76"/>
      <c r="HW116" s="76"/>
      <c r="HX116" s="76"/>
      <c r="HY116" s="76"/>
      <c r="HZ116" s="76"/>
      <c r="IA116" s="76"/>
      <c r="IB116" s="76"/>
      <c r="IC116" s="76"/>
      <c r="ID116" s="76"/>
      <c r="IE116" s="76"/>
      <c r="IF116" s="76"/>
      <c r="IG116" s="76"/>
      <c r="IH116" s="76"/>
      <c r="II116" s="76"/>
      <c r="IJ116" s="76"/>
      <c r="IK116" s="76"/>
      <c r="IL116" s="76"/>
      <c r="IM116" s="76"/>
      <c r="IN116" s="76"/>
      <c r="IO116" s="76"/>
      <c r="IP116" s="76"/>
      <c r="IQ116" s="76"/>
      <c r="IR116" s="76"/>
      <c r="IS116" s="76"/>
      <c r="IT116" s="76"/>
      <c r="IU116" s="76"/>
    </row>
    <row r="117" ht="14.25" spans="1:25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6"/>
      <c r="HV117" s="76"/>
      <c r="HW117" s="76"/>
      <c r="HX117" s="76"/>
      <c r="HY117" s="76"/>
      <c r="HZ117" s="76"/>
      <c r="IA117" s="76"/>
      <c r="IB117" s="76"/>
      <c r="IC117" s="76"/>
      <c r="ID117" s="76"/>
      <c r="IE117" s="76"/>
      <c r="IF117" s="76"/>
      <c r="IG117" s="76"/>
      <c r="IH117" s="76"/>
      <c r="II117" s="76"/>
      <c r="IJ117" s="76"/>
      <c r="IK117" s="76"/>
      <c r="IL117" s="76"/>
      <c r="IM117" s="76"/>
      <c r="IN117" s="76"/>
      <c r="IO117" s="76"/>
      <c r="IP117" s="76"/>
      <c r="IQ117" s="76"/>
      <c r="IR117" s="76"/>
      <c r="IS117" s="76"/>
      <c r="IT117" s="76"/>
      <c r="IU117" s="76"/>
    </row>
    <row r="118" ht="14.25" spans="1:25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c r="HJ118" s="76"/>
      <c r="HK118" s="76"/>
      <c r="HL118" s="76"/>
      <c r="HM118" s="76"/>
      <c r="HN118" s="76"/>
      <c r="HO118" s="76"/>
      <c r="HP118" s="76"/>
      <c r="HQ118" s="76"/>
      <c r="HR118" s="76"/>
      <c r="HS118" s="76"/>
      <c r="HT118" s="76"/>
      <c r="HU118" s="76"/>
      <c r="HV118" s="76"/>
      <c r="HW118" s="76"/>
      <c r="HX118" s="76"/>
      <c r="HY118" s="76"/>
      <c r="HZ118" s="76"/>
      <c r="IA118" s="76"/>
      <c r="IB118" s="76"/>
      <c r="IC118" s="76"/>
      <c r="ID118" s="76"/>
      <c r="IE118" s="76"/>
      <c r="IF118" s="76"/>
      <c r="IG118" s="76"/>
      <c r="IH118" s="76"/>
      <c r="II118" s="76"/>
      <c r="IJ118" s="76"/>
      <c r="IK118" s="76"/>
      <c r="IL118" s="76"/>
      <c r="IM118" s="76"/>
      <c r="IN118" s="76"/>
      <c r="IO118" s="76"/>
      <c r="IP118" s="76"/>
      <c r="IQ118" s="76"/>
      <c r="IR118" s="76"/>
      <c r="IS118" s="76"/>
      <c r="IT118" s="76"/>
      <c r="IU118" s="76"/>
    </row>
    <row r="119" ht="14.25" spans="1:25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c r="HJ119" s="76"/>
      <c r="HK119" s="76"/>
      <c r="HL119" s="76"/>
      <c r="HM119" s="76"/>
      <c r="HN119" s="76"/>
      <c r="HO119" s="76"/>
      <c r="HP119" s="76"/>
      <c r="HQ119" s="76"/>
      <c r="HR119" s="76"/>
      <c r="HS119" s="76"/>
      <c r="HT119" s="76"/>
      <c r="HU119" s="76"/>
      <c r="HV119" s="76"/>
      <c r="HW119" s="76"/>
      <c r="HX119" s="76"/>
      <c r="HY119" s="76"/>
      <c r="HZ119" s="76"/>
      <c r="IA119" s="76"/>
      <c r="IB119" s="76"/>
      <c r="IC119" s="76"/>
      <c r="ID119" s="76"/>
      <c r="IE119" s="76"/>
      <c r="IF119" s="76"/>
      <c r="IG119" s="76"/>
      <c r="IH119" s="76"/>
      <c r="II119" s="76"/>
      <c r="IJ119" s="76"/>
      <c r="IK119" s="76"/>
      <c r="IL119" s="76"/>
      <c r="IM119" s="76"/>
      <c r="IN119" s="76"/>
      <c r="IO119" s="76"/>
      <c r="IP119" s="76"/>
      <c r="IQ119" s="76"/>
      <c r="IR119" s="76"/>
      <c r="IS119" s="76"/>
      <c r="IT119" s="76"/>
      <c r="IU119" s="76"/>
    </row>
    <row r="120" ht="14.25" spans="1:25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c r="HJ120" s="76"/>
      <c r="HK120" s="76"/>
      <c r="HL120" s="76"/>
      <c r="HM120" s="76"/>
      <c r="HN120" s="76"/>
      <c r="HO120" s="76"/>
      <c r="HP120" s="76"/>
      <c r="HQ120" s="76"/>
      <c r="HR120" s="76"/>
      <c r="HS120" s="76"/>
      <c r="HT120" s="76"/>
      <c r="HU120" s="76"/>
      <c r="HV120" s="76"/>
      <c r="HW120" s="76"/>
      <c r="HX120" s="76"/>
      <c r="HY120" s="76"/>
      <c r="HZ120" s="76"/>
      <c r="IA120" s="76"/>
      <c r="IB120" s="76"/>
      <c r="IC120" s="76"/>
      <c r="ID120" s="76"/>
      <c r="IE120" s="76"/>
      <c r="IF120" s="76"/>
      <c r="IG120" s="76"/>
      <c r="IH120" s="76"/>
      <c r="II120" s="76"/>
      <c r="IJ120" s="76"/>
      <c r="IK120" s="76"/>
      <c r="IL120" s="76"/>
      <c r="IM120" s="76"/>
      <c r="IN120" s="76"/>
      <c r="IO120" s="76"/>
      <c r="IP120" s="76"/>
      <c r="IQ120" s="76"/>
      <c r="IR120" s="76"/>
      <c r="IS120" s="76"/>
      <c r="IT120" s="76"/>
      <c r="IU120" s="76"/>
    </row>
    <row r="121" ht="14.25" spans="1:25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6"/>
      <c r="GB121" s="76"/>
      <c r="GC121" s="76"/>
      <c r="GD121" s="76"/>
      <c r="GE121" s="76"/>
      <c r="GF121" s="76"/>
      <c r="GG121" s="76"/>
      <c r="GH121" s="76"/>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c r="HG121" s="76"/>
      <c r="HH121" s="76"/>
      <c r="HI121" s="76"/>
      <c r="HJ121" s="76"/>
      <c r="HK121" s="76"/>
      <c r="HL121" s="76"/>
      <c r="HM121" s="76"/>
      <c r="HN121" s="76"/>
      <c r="HO121" s="76"/>
      <c r="HP121" s="76"/>
      <c r="HQ121" s="76"/>
      <c r="HR121" s="76"/>
      <c r="HS121" s="76"/>
      <c r="HT121" s="76"/>
      <c r="HU121" s="76"/>
      <c r="HV121" s="76"/>
      <c r="HW121" s="76"/>
      <c r="HX121" s="76"/>
      <c r="HY121" s="76"/>
      <c r="HZ121" s="76"/>
      <c r="IA121" s="76"/>
      <c r="IB121" s="76"/>
      <c r="IC121" s="76"/>
      <c r="ID121" s="76"/>
      <c r="IE121" s="76"/>
      <c r="IF121" s="76"/>
      <c r="IG121" s="76"/>
      <c r="IH121" s="76"/>
      <c r="II121" s="76"/>
      <c r="IJ121" s="76"/>
      <c r="IK121" s="76"/>
      <c r="IL121" s="76"/>
      <c r="IM121" s="76"/>
      <c r="IN121" s="76"/>
      <c r="IO121" s="76"/>
      <c r="IP121" s="76"/>
      <c r="IQ121" s="76"/>
      <c r="IR121" s="76"/>
      <c r="IS121" s="76"/>
      <c r="IT121" s="76"/>
      <c r="IU121" s="76"/>
    </row>
    <row r="122" ht="14.25" spans="1:25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row>
    <row r="123" ht="14.25" spans="1:25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c r="HG123" s="76"/>
      <c r="HH123" s="76"/>
      <c r="HI123" s="76"/>
      <c r="HJ123" s="76"/>
      <c r="HK123" s="76"/>
      <c r="HL123" s="76"/>
      <c r="HM123" s="76"/>
      <c r="HN123" s="76"/>
      <c r="HO123" s="76"/>
      <c r="HP123" s="76"/>
      <c r="HQ123" s="76"/>
      <c r="HR123" s="76"/>
      <c r="HS123" s="76"/>
      <c r="HT123" s="76"/>
      <c r="HU123" s="76"/>
      <c r="HV123" s="76"/>
      <c r="HW123" s="76"/>
      <c r="HX123" s="76"/>
      <c r="HY123" s="76"/>
      <c r="HZ123" s="76"/>
      <c r="IA123" s="76"/>
      <c r="IB123" s="76"/>
      <c r="IC123" s="76"/>
      <c r="ID123" s="76"/>
      <c r="IE123" s="76"/>
      <c r="IF123" s="76"/>
      <c r="IG123" s="76"/>
      <c r="IH123" s="76"/>
      <c r="II123" s="76"/>
      <c r="IJ123" s="76"/>
      <c r="IK123" s="76"/>
      <c r="IL123" s="76"/>
      <c r="IM123" s="76"/>
      <c r="IN123" s="76"/>
      <c r="IO123" s="76"/>
      <c r="IP123" s="76"/>
      <c r="IQ123" s="76"/>
      <c r="IR123" s="76"/>
      <c r="IS123" s="76"/>
      <c r="IT123" s="76"/>
      <c r="IU123" s="76"/>
    </row>
    <row r="124" ht="14.25" spans="1:25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6"/>
      <c r="GB124" s="76"/>
      <c r="GC124" s="76"/>
      <c r="GD124" s="76"/>
      <c r="GE124" s="76"/>
      <c r="GF124" s="76"/>
      <c r="GG124" s="76"/>
      <c r="GH124" s="76"/>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c r="HG124" s="76"/>
      <c r="HH124" s="76"/>
      <c r="HI124" s="76"/>
      <c r="HJ124" s="76"/>
      <c r="HK124" s="76"/>
      <c r="HL124" s="76"/>
      <c r="HM124" s="76"/>
      <c r="HN124" s="76"/>
      <c r="HO124" s="76"/>
      <c r="HP124" s="76"/>
      <c r="HQ124" s="76"/>
      <c r="HR124" s="76"/>
      <c r="HS124" s="76"/>
      <c r="HT124" s="76"/>
      <c r="HU124" s="76"/>
      <c r="HV124" s="76"/>
      <c r="HW124" s="76"/>
      <c r="HX124" s="76"/>
      <c r="HY124" s="76"/>
      <c r="HZ124" s="76"/>
      <c r="IA124" s="76"/>
      <c r="IB124" s="76"/>
      <c r="IC124" s="76"/>
      <c r="ID124" s="76"/>
      <c r="IE124" s="76"/>
      <c r="IF124" s="76"/>
      <c r="IG124" s="76"/>
      <c r="IH124" s="76"/>
      <c r="II124" s="76"/>
      <c r="IJ124" s="76"/>
      <c r="IK124" s="76"/>
      <c r="IL124" s="76"/>
      <c r="IM124" s="76"/>
      <c r="IN124" s="76"/>
      <c r="IO124" s="76"/>
      <c r="IP124" s="76"/>
      <c r="IQ124" s="76"/>
      <c r="IR124" s="76"/>
      <c r="IS124" s="76"/>
      <c r="IT124" s="76"/>
      <c r="IU124" s="76"/>
    </row>
    <row r="125" ht="14.25" spans="1:25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6"/>
      <c r="GB125" s="76"/>
      <c r="GC125" s="76"/>
      <c r="GD125" s="76"/>
      <c r="GE125" s="76"/>
      <c r="GF125" s="76"/>
      <c r="GG125" s="76"/>
      <c r="GH125" s="76"/>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c r="HG125" s="76"/>
      <c r="HH125" s="76"/>
      <c r="HI125" s="76"/>
      <c r="HJ125" s="76"/>
      <c r="HK125" s="76"/>
      <c r="HL125" s="76"/>
      <c r="HM125" s="76"/>
      <c r="HN125" s="76"/>
      <c r="HO125" s="76"/>
      <c r="HP125" s="76"/>
      <c r="HQ125" s="76"/>
      <c r="HR125" s="76"/>
      <c r="HS125" s="76"/>
      <c r="HT125" s="76"/>
      <c r="HU125" s="76"/>
      <c r="HV125" s="76"/>
      <c r="HW125" s="76"/>
      <c r="HX125" s="76"/>
      <c r="HY125" s="76"/>
      <c r="HZ125" s="76"/>
      <c r="IA125" s="76"/>
      <c r="IB125" s="76"/>
      <c r="IC125" s="76"/>
      <c r="ID125" s="76"/>
      <c r="IE125" s="76"/>
      <c r="IF125" s="76"/>
      <c r="IG125" s="76"/>
      <c r="IH125" s="76"/>
      <c r="II125" s="76"/>
      <c r="IJ125" s="76"/>
      <c r="IK125" s="76"/>
      <c r="IL125" s="76"/>
      <c r="IM125" s="76"/>
      <c r="IN125" s="76"/>
      <c r="IO125" s="76"/>
      <c r="IP125" s="76"/>
      <c r="IQ125" s="76"/>
      <c r="IR125" s="76"/>
      <c r="IS125" s="76"/>
      <c r="IT125" s="76"/>
      <c r="IU125" s="76"/>
    </row>
    <row r="126" ht="14.25" spans="1:25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6"/>
      <c r="GB126" s="76"/>
      <c r="GC126" s="76"/>
      <c r="GD126" s="76"/>
      <c r="GE126" s="76"/>
      <c r="GF126" s="76"/>
      <c r="GG126" s="76"/>
      <c r="GH126" s="76"/>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c r="HG126" s="76"/>
      <c r="HH126" s="76"/>
      <c r="HI126" s="76"/>
      <c r="HJ126" s="76"/>
      <c r="HK126" s="76"/>
      <c r="HL126" s="76"/>
      <c r="HM126" s="76"/>
      <c r="HN126" s="76"/>
      <c r="HO126" s="76"/>
      <c r="HP126" s="76"/>
      <c r="HQ126" s="76"/>
      <c r="HR126" s="76"/>
      <c r="HS126" s="76"/>
      <c r="HT126" s="76"/>
      <c r="HU126" s="76"/>
      <c r="HV126" s="76"/>
      <c r="HW126" s="76"/>
      <c r="HX126" s="76"/>
      <c r="HY126" s="76"/>
      <c r="HZ126" s="76"/>
      <c r="IA126" s="76"/>
      <c r="IB126" s="76"/>
      <c r="IC126" s="76"/>
      <c r="ID126" s="76"/>
      <c r="IE126" s="76"/>
      <c r="IF126" s="76"/>
      <c r="IG126" s="76"/>
      <c r="IH126" s="76"/>
      <c r="II126" s="76"/>
      <c r="IJ126" s="76"/>
      <c r="IK126" s="76"/>
      <c r="IL126" s="76"/>
      <c r="IM126" s="76"/>
      <c r="IN126" s="76"/>
      <c r="IO126" s="76"/>
      <c r="IP126" s="76"/>
      <c r="IQ126" s="76"/>
      <c r="IR126" s="76"/>
      <c r="IS126" s="76"/>
      <c r="IT126" s="76"/>
      <c r="IU126" s="76"/>
    </row>
    <row r="127" ht="14.25" spans="1:25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6"/>
      <c r="GB127" s="76"/>
      <c r="GC127" s="76"/>
      <c r="GD127" s="76"/>
      <c r="GE127" s="76"/>
      <c r="GF127" s="76"/>
      <c r="GG127" s="76"/>
      <c r="GH127" s="76"/>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c r="HG127" s="76"/>
      <c r="HH127" s="76"/>
      <c r="HI127" s="76"/>
      <c r="HJ127" s="76"/>
      <c r="HK127" s="76"/>
      <c r="HL127" s="76"/>
      <c r="HM127" s="76"/>
      <c r="HN127" s="76"/>
      <c r="HO127" s="76"/>
      <c r="HP127" s="76"/>
      <c r="HQ127" s="76"/>
      <c r="HR127" s="76"/>
      <c r="HS127" s="76"/>
      <c r="HT127" s="76"/>
      <c r="HU127" s="76"/>
      <c r="HV127" s="76"/>
      <c r="HW127" s="76"/>
      <c r="HX127" s="76"/>
      <c r="HY127" s="76"/>
      <c r="HZ127" s="76"/>
      <c r="IA127" s="76"/>
      <c r="IB127" s="76"/>
      <c r="IC127" s="76"/>
      <c r="ID127" s="76"/>
      <c r="IE127" s="76"/>
      <c r="IF127" s="76"/>
      <c r="IG127" s="76"/>
      <c r="IH127" s="76"/>
      <c r="II127" s="76"/>
      <c r="IJ127" s="76"/>
      <c r="IK127" s="76"/>
      <c r="IL127" s="76"/>
      <c r="IM127" s="76"/>
      <c r="IN127" s="76"/>
      <c r="IO127" s="76"/>
      <c r="IP127" s="76"/>
      <c r="IQ127" s="76"/>
      <c r="IR127" s="76"/>
      <c r="IS127" s="76"/>
      <c r="IT127" s="76"/>
      <c r="IU127" s="76"/>
    </row>
    <row r="128" ht="14.25" spans="1:25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c r="HG128" s="76"/>
      <c r="HH128" s="76"/>
      <c r="HI128" s="76"/>
      <c r="HJ128" s="76"/>
      <c r="HK128" s="76"/>
      <c r="HL128" s="76"/>
      <c r="HM128" s="76"/>
      <c r="HN128" s="76"/>
      <c r="HO128" s="76"/>
      <c r="HP128" s="76"/>
      <c r="HQ128" s="76"/>
      <c r="HR128" s="76"/>
      <c r="HS128" s="76"/>
      <c r="HT128" s="76"/>
      <c r="HU128" s="76"/>
      <c r="HV128" s="76"/>
      <c r="HW128" s="76"/>
      <c r="HX128" s="76"/>
      <c r="HY128" s="76"/>
      <c r="HZ128" s="76"/>
      <c r="IA128" s="76"/>
      <c r="IB128" s="76"/>
      <c r="IC128" s="76"/>
      <c r="ID128" s="76"/>
      <c r="IE128" s="76"/>
      <c r="IF128" s="76"/>
      <c r="IG128" s="76"/>
      <c r="IH128" s="76"/>
      <c r="II128" s="76"/>
      <c r="IJ128" s="76"/>
      <c r="IK128" s="76"/>
      <c r="IL128" s="76"/>
      <c r="IM128" s="76"/>
      <c r="IN128" s="76"/>
      <c r="IO128" s="76"/>
      <c r="IP128" s="76"/>
      <c r="IQ128" s="76"/>
      <c r="IR128" s="76"/>
      <c r="IS128" s="76"/>
      <c r="IT128" s="76"/>
      <c r="IU128" s="76"/>
    </row>
    <row r="129" ht="14.25" spans="1:25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6"/>
      <c r="GB129" s="76"/>
      <c r="GC129" s="76"/>
      <c r="GD129" s="76"/>
      <c r="GE129" s="76"/>
      <c r="GF129" s="76"/>
      <c r="GG129" s="76"/>
      <c r="GH129" s="76"/>
      <c r="GI129" s="76"/>
      <c r="GJ129" s="76"/>
      <c r="GK129" s="76"/>
      <c r="GL129" s="76"/>
      <c r="GM129" s="76"/>
      <c r="GN129" s="76"/>
      <c r="GO129" s="76"/>
      <c r="GP129" s="76"/>
      <c r="GQ129" s="76"/>
      <c r="GR129" s="76"/>
      <c r="GS129" s="76"/>
      <c r="GT129" s="76"/>
      <c r="GU129" s="76"/>
      <c r="GV129" s="76"/>
      <c r="GW129" s="76"/>
      <c r="GX129" s="76"/>
      <c r="GY129" s="76"/>
      <c r="GZ129" s="76"/>
      <c r="HA129" s="76"/>
      <c r="HB129" s="76"/>
      <c r="HC129" s="76"/>
      <c r="HD129" s="76"/>
      <c r="HE129" s="76"/>
      <c r="HF129" s="76"/>
      <c r="HG129" s="76"/>
      <c r="HH129" s="76"/>
      <c r="HI129" s="76"/>
      <c r="HJ129" s="76"/>
      <c r="HK129" s="76"/>
      <c r="HL129" s="76"/>
      <c r="HM129" s="76"/>
      <c r="HN129" s="76"/>
      <c r="HO129" s="76"/>
      <c r="HP129" s="76"/>
      <c r="HQ129" s="76"/>
      <c r="HR129" s="76"/>
      <c r="HS129" s="76"/>
      <c r="HT129" s="76"/>
      <c r="HU129" s="76"/>
      <c r="HV129" s="76"/>
      <c r="HW129" s="76"/>
      <c r="HX129" s="76"/>
      <c r="HY129" s="76"/>
      <c r="HZ129" s="76"/>
      <c r="IA129" s="76"/>
      <c r="IB129" s="76"/>
      <c r="IC129" s="76"/>
      <c r="ID129" s="76"/>
      <c r="IE129" s="76"/>
      <c r="IF129" s="76"/>
      <c r="IG129" s="76"/>
      <c r="IH129" s="76"/>
      <c r="II129" s="76"/>
      <c r="IJ129" s="76"/>
      <c r="IK129" s="76"/>
      <c r="IL129" s="76"/>
      <c r="IM129" s="76"/>
      <c r="IN129" s="76"/>
      <c r="IO129" s="76"/>
      <c r="IP129" s="76"/>
      <c r="IQ129" s="76"/>
      <c r="IR129" s="76"/>
      <c r="IS129" s="76"/>
      <c r="IT129" s="76"/>
      <c r="IU129" s="76"/>
    </row>
    <row r="130" ht="14.25" spans="1:25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6"/>
      <c r="GB130" s="76"/>
      <c r="GC130" s="76"/>
      <c r="GD130" s="76"/>
      <c r="GE130" s="76"/>
      <c r="GF130" s="76"/>
      <c r="GG130" s="76"/>
      <c r="GH130" s="76"/>
      <c r="GI130" s="76"/>
      <c r="GJ130" s="76"/>
      <c r="GK130" s="76"/>
      <c r="GL130" s="76"/>
      <c r="GM130" s="76"/>
      <c r="GN130" s="76"/>
      <c r="GO130" s="76"/>
      <c r="GP130" s="76"/>
      <c r="GQ130" s="76"/>
      <c r="GR130" s="76"/>
      <c r="GS130" s="76"/>
      <c r="GT130" s="76"/>
      <c r="GU130" s="76"/>
      <c r="GV130" s="76"/>
      <c r="GW130" s="76"/>
      <c r="GX130" s="76"/>
      <c r="GY130" s="76"/>
      <c r="GZ130" s="76"/>
      <c r="HA130" s="76"/>
      <c r="HB130" s="76"/>
      <c r="HC130" s="76"/>
      <c r="HD130" s="76"/>
      <c r="HE130" s="76"/>
      <c r="HF130" s="76"/>
      <c r="HG130" s="76"/>
      <c r="HH130" s="76"/>
      <c r="HI130" s="76"/>
      <c r="HJ130" s="76"/>
      <c r="HK130" s="76"/>
      <c r="HL130" s="76"/>
      <c r="HM130" s="76"/>
      <c r="HN130" s="76"/>
      <c r="HO130" s="76"/>
      <c r="HP130" s="76"/>
      <c r="HQ130" s="76"/>
      <c r="HR130" s="76"/>
      <c r="HS130" s="76"/>
      <c r="HT130" s="76"/>
      <c r="HU130" s="76"/>
      <c r="HV130" s="76"/>
      <c r="HW130" s="76"/>
      <c r="HX130" s="76"/>
      <c r="HY130" s="76"/>
      <c r="HZ130" s="76"/>
      <c r="IA130" s="76"/>
      <c r="IB130" s="76"/>
      <c r="IC130" s="76"/>
      <c r="ID130" s="76"/>
      <c r="IE130" s="76"/>
      <c r="IF130" s="76"/>
      <c r="IG130" s="76"/>
      <c r="IH130" s="76"/>
      <c r="II130" s="76"/>
      <c r="IJ130" s="76"/>
      <c r="IK130" s="76"/>
      <c r="IL130" s="76"/>
      <c r="IM130" s="76"/>
      <c r="IN130" s="76"/>
      <c r="IO130" s="76"/>
      <c r="IP130" s="76"/>
      <c r="IQ130" s="76"/>
      <c r="IR130" s="76"/>
      <c r="IS130" s="76"/>
      <c r="IT130" s="76"/>
      <c r="IU130" s="76"/>
    </row>
    <row r="131" ht="14.25" spans="1:25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6"/>
      <c r="GB131" s="76"/>
      <c r="GC131" s="76"/>
      <c r="GD131" s="76"/>
      <c r="GE131" s="76"/>
      <c r="GF131" s="76"/>
      <c r="GG131" s="76"/>
      <c r="GH131" s="76"/>
      <c r="GI131" s="76"/>
      <c r="GJ131" s="76"/>
      <c r="GK131" s="76"/>
      <c r="GL131" s="76"/>
      <c r="GM131" s="76"/>
      <c r="GN131" s="76"/>
      <c r="GO131" s="76"/>
      <c r="GP131" s="76"/>
      <c r="GQ131" s="76"/>
      <c r="GR131" s="76"/>
      <c r="GS131" s="76"/>
      <c r="GT131" s="76"/>
      <c r="GU131" s="76"/>
      <c r="GV131" s="76"/>
      <c r="GW131" s="76"/>
      <c r="GX131" s="76"/>
      <c r="GY131" s="76"/>
      <c r="GZ131" s="76"/>
      <c r="HA131" s="76"/>
      <c r="HB131" s="76"/>
      <c r="HC131" s="76"/>
      <c r="HD131" s="76"/>
      <c r="HE131" s="76"/>
      <c r="HF131" s="76"/>
      <c r="HG131" s="76"/>
      <c r="HH131" s="76"/>
      <c r="HI131" s="76"/>
      <c r="HJ131" s="76"/>
      <c r="HK131" s="76"/>
      <c r="HL131" s="76"/>
      <c r="HM131" s="76"/>
      <c r="HN131" s="76"/>
      <c r="HO131" s="76"/>
      <c r="HP131" s="76"/>
      <c r="HQ131" s="76"/>
      <c r="HR131" s="76"/>
      <c r="HS131" s="76"/>
      <c r="HT131" s="76"/>
      <c r="HU131" s="76"/>
      <c r="HV131" s="76"/>
      <c r="HW131" s="76"/>
      <c r="HX131" s="76"/>
      <c r="HY131" s="76"/>
      <c r="HZ131" s="76"/>
      <c r="IA131" s="76"/>
      <c r="IB131" s="76"/>
      <c r="IC131" s="76"/>
      <c r="ID131" s="76"/>
      <c r="IE131" s="76"/>
      <c r="IF131" s="76"/>
      <c r="IG131" s="76"/>
      <c r="IH131" s="76"/>
      <c r="II131" s="76"/>
      <c r="IJ131" s="76"/>
      <c r="IK131" s="76"/>
      <c r="IL131" s="76"/>
      <c r="IM131" s="76"/>
      <c r="IN131" s="76"/>
      <c r="IO131" s="76"/>
      <c r="IP131" s="76"/>
      <c r="IQ131" s="76"/>
      <c r="IR131" s="76"/>
      <c r="IS131" s="76"/>
      <c r="IT131" s="76"/>
      <c r="IU131" s="76"/>
    </row>
    <row r="132" ht="14.25" spans="1:25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c r="HW132" s="76"/>
      <c r="HX132" s="76"/>
      <c r="HY132" s="76"/>
      <c r="HZ132" s="76"/>
      <c r="IA132" s="76"/>
      <c r="IB132" s="76"/>
      <c r="IC132" s="76"/>
      <c r="ID132" s="76"/>
      <c r="IE132" s="76"/>
      <c r="IF132" s="76"/>
      <c r="IG132" s="76"/>
      <c r="IH132" s="76"/>
      <c r="II132" s="76"/>
      <c r="IJ132" s="76"/>
      <c r="IK132" s="76"/>
      <c r="IL132" s="76"/>
      <c r="IM132" s="76"/>
      <c r="IN132" s="76"/>
      <c r="IO132" s="76"/>
      <c r="IP132" s="76"/>
      <c r="IQ132" s="76"/>
      <c r="IR132" s="76"/>
      <c r="IS132" s="76"/>
      <c r="IT132" s="76"/>
      <c r="IU132" s="76"/>
    </row>
    <row r="133" ht="14.25" spans="1:25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c r="HW133" s="76"/>
      <c r="HX133" s="76"/>
      <c r="HY133" s="76"/>
      <c r="HZ133" s="76"/>
      <c r="IA133" s="76"/>
      <c r="IB133" s="76"/>
      <c r="IC133" s="76"/>
      <c r="ID133" s="76"/>
      <c r="IE133" s="76"/>
      <c r="IF133" s="76"/>
      <c r="IG133" s="76"/>
      <c r="IH133" s="76"/>
      <c r="II133" s="76"/>
      <c r="IJ133" s="76"/>
      <c r="IK133" s="76"/>
      <c r="IL133" s="76"/>
      <c r="IM133" s="76"/>
      <c r="IN133" s="76"/>
      <c r="IO133" s="76"/>
      <c r="IP133" s="76"/>
      <c r="IQ133" s="76"/>
      <c r="IR133" s="76"/>
      <c r="IS133" s="76"/>
      <c r="IT133" s="76"/>
      <c r="IU133" s="76"/>
    </row>
    <row r="134" ht="14.25" spans="1:25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c r="HW134" s="76"/>
      <c r="HX134" s="76"/>
      <c r="HY134" s="76"/>
      <c r="HZ134" s="76"/>
      <c r="IA134" s="76"/>
      <c r="IB134" s="76"/>
      <c r="IC134" s="76"/>
      <c r="ID134" s="76"/>
      <c r="IE134" s="76"/>
      <c r="IF134" s="76"/>
      <c r="IG134" s="76"/>
      <c r="IH134" s="76"/>
      <c r="II134" s="76"/>
      <c r="IJ134" s="76"/>
      <c r="IK134" s="76"/>
      <c r="IL134" s="76"/>
      <c r="IM134" s="76"/>
      <c r="IN134" s="76"/>
      <c r="IO134" s="76"/>
      <c r="IP134" s="76"/>
      <c r="IQ134" s="76"/>
      <c r="IR134" s="76"/>
      <c r="IS134" s="76"/>
      <c r="IT134" s="76"/>
      <c r="IU134" s="76"/>
    </row>
    <row r="135" ht="14.25" spans="1:25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6"/>
      <c r="GB135" s="76"/>
      <c r="GC135" s="76"/>
      <c r="GD135" s="76"/>
      <c r="GE135" s="76"/>
      <c r="GF135" s="76"/>
      <c r="GG135" s="76"/>
      <c r="GH135" s="76"/>
      <c r="GI135" s="76"/>
      <c r="GJ135" s="76"/>
      <c r="GK135" s="76"/>
      <c r="GL135" s="76"/>
      <c r="GM135" s="76"/>
      <c r="GN135" s="76"/>
      <c r="GO135" s="76"/>
      <c r="GP135" s="76"/>
      <c r="GQ135" s="76"/>
      <c r="GR135" s="76"/>
      <c r="GS135" s="76"/>
      <c r="GT135" s="76"/>
      <c r="GU135" s="76"/>
      <c r="GV135" s="76"/>
      <c r="GW135" s="76"/>
      <c r="GX135" s="76"/>
      <c r="GY135" s="76"/>
      <c r="GZ135" s="76"/>
      <c r="HA135" s="76"/>
      <c r="HB135" s="76"/>
      <c r="HC135" s="76"/>
      <c r="HD135" s="76"/>
      <c r="HE135" s="76"/>
      <c r="HF135" s="76"/>
      <c r="HG135" s="76"/>
      <c r="HH135" s="76"/>
      <c r="HI135" s="76"/>
      <c r="HJ135" s="76"/>
      <c r="HK135" s="76"/>
      <c r="HL135" s="76"/>
      <c r="HM135" s="76"/>
      <c r="HN135" s="76"/>
      <c r="HO135" s="76"/>
      <c r="HP135" s="76"/>
      <c r="HQ135" s="76"/>
      <c r="HR135" s="76"/>
      <c r="HS135" s="76"/>
      <c r="HT135" s="76"/>
      <c r="HU135" s="76"/>
      <c r="HV135" s="76"/>
      <c r="HW135" s="76"/>
      <c r="HX135" s="76"/>
      <c r="HY135" s="76"/>
      <c r="HZ135" s="76"/>
      <c r="IA135" s="76"/>
      <c r="IB135" s="76"/>
      <c r="IC135" s="76"/>
      <c r="ID135" s="76"/>
      <c r="IE135" s="76"/>
      <c r="IF135" s="76"/>
      <c r="IG135" s="76"/>
      <c r="IH135" s="76"/>
      <c r="II135" s="76"/>
      <c r="IJ135" s="76"/>
      <c r="IK135" s="76"/>
      <c r="IL135" s="76"/>
      <c r="IM135" s="76"/>
      <c r="IN135" s="76"/>
      <c r="IO135" s="76"/>
      <c r="IP135" s="76"/>
      <c r="IQ135" s="76"/>
      <c r="IR135" s="76"/>
      <c r="IS135" s="76"/>
      <c r="IT135" s="76"/>
      <c r="IU135" s="76"/>
    </row>
    <row r="136" ht="14.25" spans="1:25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6"/>
      <c r="GB136" s="76"/>
      <c r="GC136" s="76"/>
      <c r="GD136" s="76"/>
      <c r="GE136" s="76"/>
      <c r="GF136" s="76"/>
      <c r="GG136" s="76"/>
      <c r="GH136" s="76"/>
      <c r="GI136" s="76"/>
      <c r="GJ136" s="76"/>
      <c r="GK136" s="76"/>
      <c r="GL136" s="76"/>
      <c r="GM136" s="76"/>
      <c r="GN136" s="76"/>
      <c r="GO136" s="76"/>
      <c r="GP136" s="76"/>
      <c r="GQ136" s="76"/>
      <c r="GR136" s="76"/>
      <c r="GS136" s="76"/>
      <c r="GT136" s="76"/>
      <c r="GU136" s="76"/>
      <c r="GV136" s="76"/>
      <c r="GW136" s="76"/>
      <c r="GX136" s="76"/>
      <c r="GY136" s="76"/>
      <c r="GZ136" s="76"/>
      <c r="HA136" s="76"/>
      <c r="HB136" s="76"/>
      <c r="HC136" s="76"/>
      <c r="HD136" s="76"/>
      <c r="HE136" s="76"/>
      <c r="HF136" s="76"/>
      <c r="HG136" s="76"/>
      <c r="HH136" s="76"/>
      <c r="HI136" s="76"/>
      <c r="HJ136" s="76"/>
      <c r="HK136" s="76"/>
      <c r="HL136" s="76"/>
      <c r="HM136" s="76"/>
      <c r="HN136" s="76"/>
      <c r="HO136" s="76"/>
      <c r="HP136" s="76"/>
      <c r="HQ136" s="76"/>
      <c r="HR136" s="76"/>
      <c r="HS136" s="76"/>
      <c r="HT136" s="76"/>
      <c r="HU136" s="76"/>
      <c r="HV136" s="76"/>
      <c r="HW136" s="76"/>
      <c r="HX136" s="76"/>
      <c r="HY136" s="76"/>
      <c r="HZ136" s="76"/>
      <c r="IA136" s="76"/>
      <c r="IB136" s="76"/>
      <c r="IC136" s="76"/>
      <c r="ID136" s="76"/>
      <c r="IE136" s="76"/>
      <c r="IF136" s="76"/>
      <c r="IG136" s="76"/>
      <c r="IH136" s="76"/>
      <c r="II136" s="76"/>
      <c r="IJ136" s="76"/>
      <c r="IK136" s="76"/>
      <c r="IL136" s="76"/>
      <c r="IM136" s="76"/>
      <c r="IN136" s="76"/>
      <c r="IO136" s="76"/>
      <c r="IP136" s="76"/>
      <c r="IQ136" s="76"/>
      <c r="IR136" s="76"/>
      <c r="IS136" s="76"/>
      <c r="IT136" s="76"/>
      <c r="IU136" s="76"/>
    </row>
    <row r="137" ht="14.25" spans="1:25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6"/>
      <c r="GB137" s="76"/>
      <c r="GC137" s="76"/>
      <c r="GD137" s="76"/>
      <c r="GE137" s="76"/>
      <c r="GF137" s="76"/>
      <c r="GG137" s="76"/>
      <c r="GH137" s="76"/>
      <c r="GI137" s="76"/>
      <c r="GJ137" s="76"/>
      <c r="GK137" s="76"/>
      <c r="GL137" s="76"/>
      <c r="GM137" s="76"/>
      <c r="GN137" s="76"/>
      <c r="GO137" s="76"/>
      <c r="GP137" s="76"/>
      <c r="GQ137" s="76"/>
      <c r="GR137" s="76"/>
      <c r="GS137" s="76"/>
      <c r="GT137" s="76"/>
      <c r="GU137" s="76"/>
      <c r="GV137" s="76"/>
      <c r="GW137" s="76"/>
      <c r="GX137" s="76"/>
      <c r="GY137" s="76"/>
      <c r="GZ137" s="76"/>
      <c r="HA137" s="76"/>
      <c r="HB137" s="76"/>
      <c r="HC137" s="76"/>
      <c r="HD137" s="76"/>
      <c r="HE137" s="76"/>
      <c r="HF137" s="76"/>
      <c r="HG137" s="76"/>
      <c r="HH137" s="76"/>
      <c r="HI137" s="76"/>
      <c r="HJ137" s="76"/>
      <c r="HK137" s="76"/>
      <c r="HL137" s="76"/>
      <c r="HM137" s="76"/>
      <c r="HN137" s="76"/>
      <c r="HO137" s="76"/>
      <c r="HP137" s="76"/>
      <c r="HQ137" s="76"/>
      <c r="HR137" s="76"/>
      <c r="HS137" s="76"/>
      <c r="HT137" s="76"/>
      <c r="HU137" s="76"/>
      <c r="HV137" s="76"/>
      <c r="HW137" s="76"/>
      <c r="HX137" s="76"/>
      <c r="HY137" s="76"/>
      <c r="HZ137" s="76"/>
      <c r="IA137" s="76"/>
      <c r="IB137" s="76"/>
      <c r="IC137" s="76"/>
      <c r="ID137" s="76"/>
      <c r="IE137" s="76"/>
      <c r="IF137" s="76"/>
      <c r="IG137" s="76"/>
      <c r="IH137" s="76"/>
      <c r="II137" s="76"/>
      <c r="IJ137" s="76"/>
      <c r="IK137" s="76"/>
      <c r="IL137" s="76"/>
      <c r="IM137" s="76"/>
      <c r="IN137" s="76"/>
      <c r="IO137" s="76"/>
      <c r="IP137" s="76"/>
      <c r="IQ137" s="76"/>
      <c r="IR137" s="76"/>
      <c r="IS137" s="76"/>
      <c r="IT137" s="76"/>
      <c r="IU137" s="76"/>
    </row>
    <row r="138" ht="14.25" spans="1:25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6"/>
      <c r="GB138" s="76"/>
      <c r="GC138" s="76"/>
      <c r="GD138" s="76"/>
      <c r="GE138" s="76"/>
      <c r="GF138" s="76"/>
      <c r="GG138" s="76"/>
      <c r="GH138" s="76"/>
      <c r="GI138" s="76"/>
      <c r="GJ138" s="76"/>
      <c r="GK138" s="76"/>
      <c r="GL138" s="76"/>
      <c r="GM138" s="76"/>
      <c r="GN138" s="76"/>
      <c r="GO138" s="76"/>
      <c r="GP138" s="76"/>
      <c r="GQ138" s="76"/>
      <c r="GR138" s="76"/>
      <c r="GS138" s="76"/>
      <c r="GT138" s="76"/>
      <c r="GU138" s="76"/>
      <c r="GV138" s="76"/>
      <c r="GW138" s="76"/>
      <c r="GX138" s="76"/>
      <c r="GY138" s="76"/>
      <c r="GZ138" s="76"/>
      <c r="HA138" s="76"/>
      <c r="HB138" s="76"/>
      <c r="HC138" s="76"/>
      <c r="HD138" s="76"/>
      <c r="HE138" s="76"/>
      <c r="HF138" s="76"/>
      <c r="HG138" s="76"/>
      <c r="HH138" s="76"/>
      <c r="HI138" s="76"/>
      <c r="HJ138" s="76"/>
      <c r="HK138" s="76"/>
      <c r="HL138" s="76"/>
      <c r="HM138" s="76"/>
      <c r="HN138" s="76"/>
      <c r="HO138" s="76"/>
      <c r="HP138" s="76"/>
      <c r="HQ138" s="76"/>
      <c r="HR138" s="76"/>
      <c r="HS138" s="76"/>
      <c r="HT138" s="76"/>
      <c r="HU138" s="76"/>
      <c r="HV138" s="76"/>
      <c r="HW138" s="76"/>
      <c r="HX138" s="76"/>
      <c r="HY138" s="76"/>
      <c r="HZ138" s="76"/>
      <c r="IA138" s="76"/>
      <c r="IB138" s="76"/>
      <c r="IC138" s="76"/>
      <c r="ID138" s="76"/>
      <c r="IE138" s="76"/>
      <c r="IF138" s="76"/>
      <c r="IG138" s="76"/>
      <c r="IH138" s="76"/>
      <c r="II138" s="76"/>
      <c r="IJ138" s="76"/>
      <c r="IK138" s="76"/>
      <c r="IL138" s="76"/>
      <c r="IM138" s="76"/>
      <c r="IN138" s="76"/>
      <c r="IO138" s="76"/>
      <c r="IP138" s="76"/>
      <c r="IQ138" s="76"/>
      <c r="IR138" s="76"/>
      <c r="IS138" s="76"/>
      <c r="IT138" s="76"/>
      <c r="IU138" s="76"/>
    </row>
    <row r="139" ht="14.25" spans="1:25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6"/>
      <c r="GB139" s="76"/>
      <c r="GC139" s="76"/>
      <c r="GD139" s="76"/>
      <c r="GE139" s="76"/>
      <c r="GF139" s="76"/>
      <c r="GG139" s="76"/>
      <c r="GH139" s="76"/>
      <c r="GI139" s="76"/>
      <c r="GJ139" s="76"/>
      <c r="GK139" s="76"/>
      <c r="GL139" s="76"/>
      <c r="GM139" s="76"/>
      <c r="GN139" s="76"/>
      <c r="GO139" s="76"/>
      <c r="GP139" s="76"/>
      <c r="GQ139" s="76"/>
      <c r="GR139" s="76"/>
      <c r="GS139" s="76"/>
      <c r="GT139" s="76"/>
      <c r="GU139" s="76"/>
      <c r="GV139" s="76"/>
      <c r="GW139" s="76"/>
      <c r="GX139" s="76"/>
      <c r="GY139" s="76"/>
      <c r="GZ139" s="76"/>
      <c r="HA139" s="76"/>
      <c r="HB139" s="76"/>
      <c r="HC139" s="76"/>
      <c r="HD139" s="76"/>
      <c r="HE139" s="76"/>
      <c r="HF139" s="76"/>
      <c r="HG139" s="76"/>
      <c r="HH139" s="76"/>
      <c r="HI139" s="76"/>
      <c r="HJ139" s="76"/>
      <c r="HK139" s="76"/>
      <c r="HL139" s="76"/>
      <c r="HM139" s="76"/>
      <c r="HN139" s="76"/>
      <c r="HO139" s="76"/>
      <c r="HP139" s="76"/>
      <c r="HQ139" s="76"/>
      <c r="HR139" s="76"/>
      <c r="HS139" s="76"/>
      <c r="HT139" s="76"/>
      <c r="HU139" s="76"/>
      <c r="HV139" s="76"/>
      <c r="HW139" s="76"/>
      <c r="HX139" s="76"/>
      <c r="HY139" s="76"/>
      <c r="HZ139" s="76"/>
      <c r="IA139" s="76"/>
      <c r="IB139" s="76"/>
      <c r="IC139" s="76"/>
      <c r="ID139" s="76"/>
      <c r="IE139" s="76"/>
      <c r="IF139" s="76"/>
      <c r="IG139" s="76"/>
      <c r="IH139" s="76"/>
      <c r="II139" s="76"/>
      <c r="IJ139" s="76"/>
      <c r="IK139" s="76"/>
      <c r="IL139" s="76"/>
      <c r="IM139" s="76"/>
      <c r="IN139" s="76"/>
      <c r="IO139" s="76"/>
      <c r="IP139" s="76"/>
      <c r="IQ139" s="76"/>
      <c r="IR139" s="76"/>
      <c r="IS139" s="76"/>
      <c r="IT139" s="76"/>
      <c r="IU139" s="76"/>
    </row>
    <row r="140" ht="14.25" spans="1:25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c r="FA140" s="76"/>
      <c r="FB140" s="76"/>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c r="FY140" s="76"/>
      <c r="FZ140" s="76"/>
      <c r="GA140" s="76"/>
      <c r="GB140" s="76"/>
      <c r="GC140" s="76"/>
      <c r="GD140" s="76"/>
      <c r="GE140" s="76"/>
      <c r="GF140" s="76"/>
      <c r="GG140" s="76"/>
      <c r="GH140" s="76"/>
      <c r="GI140" s="76"/>
      <c r="GJ140" s="76"/>
      <c r="GK140" s="76"/>
      <c r="GL140" s="76"/>
      <c r="GM140" s="76"/>
      <c r="GN140" s="76"/>
      <c r="GO140" s="76"/>
      <c r="GP140" s="76"/>
      <c r="GQ140" s="76"/>
      <c r="GR140" s="76"/>
      <c r="GS140" s="76"/>
      <c r="GT140" s="76"/>
      <c r="GU140" s="76"/>
      <c r="GV140" s="76"/>
      <c r="GW140" s="76"/>
      <c r="GX140" s="76"/>
      <c r="GY140" s="76"/>
      <c r="GZ140" s="76"/>
      <c r="HA140" s="76"/>
      <c r="HB140" s="76"/>
      <c r="HC140" s="76"/>
      <c r="HD140" s="76"/>
      <c r="HE140" s="76"/>
      <c r="HF140" s="76"/>
      <c r="HG140" s="76"/>
      <c r="HH140" s="76"/>
      <c r="HI140" s="76"/>
      <c r="HJ140" s="76"/>
      <c r="HK140" s="76"/>
      <c r="HL140" s="76"/>
      <c r="HM140" s="76"/>
      <c r="HN140" s="76"/>
      <c r="HO140" s="76"/>
      <c r="HP140" s="76"/>
      <c r="HQ140" s="76"/>
      <c r="HR140" s="76"/>
      <c r="HS140" s="76"/>
      <c r="HT140" s="76"/>
      <c r="HU140" s="76"/>
      <c r="HV140" s="76"/>
      <c r="HW140" s="76"/>
      <c r="HX140" s="76"/>
      <c r="HY140" s="76"/>
      <c r="HZ140" s="76"/>
      <c r="IA140" s="76"/>
      <c r="IB140" s="76"/>
      <c r="IC140" s="76"/>
      <c r="ID140" s="76"/>
      <c r="IE140" s="76"/>
      <c r="IF140" s="76"/>
      <c r="IG140" s="76"/>
      <c r="IH140" s="76"/>
      <c r="II140" s="76"/>
      <c r="IJ140" s="76"/>
      <c r="IK140" s="76"/>
      <c r="IL140" s="76"/>
      <c r="IM140" s="76"/>
      <c r="IN140" s="76"/>
      <c r="IO140" s="76"/>
      <c r="IP140" s="76"/>
      <c r="IQ140" s="76"/>
      <c r="IR140" s="76"/>
      <c r="IS140" s="76"/>
      <c r="IT140" s="76"/>
      <c r="IU140" s="76"/>
    </row>
    <row r="141" ht="14.25" spans="1:25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6"/>
      <c r="GB141" s="76"/>
      <c r="GC141" s="76"/>
      <c r="GD141" s="76"/>
      <c r="GE141" s="76"/>
      <c r="GF141" s="76"/>
      <c r="GG141" s="76"/>
      <c r="GH141" s="76"/>
      <c r="GI141" s="76"/>
      <c r="GJ141" s="76"/>
      <c r="GK141" s="76"/>
      <c r="GL141" s="76"/>
      <c r="GM141" s="76"/>
      <c r="GN141" s="76"/>
      <c r="GO141" s="76"/>
      <c r="GP141" s="76"/>
      <c r="GQ141" s="76"/>
      <c r="GR141" s="76"/>
      <c r="GS141" s="76"/>
      <c r="GT141" s="76"/>
      <c r="GU141" s="76"/>
      <c r="GV141" s="76"/>
      <c r="GW141" s="76"/>
      <c r="GX141" s="76"/>
      <c r="GY141" s="76"/>
      <c r="GZ141" s="76"/>
      <c r="HA141" s="76"/>
      <c r="HB141" s="76"/>
      <c r="HC141" s="76"/>
      <c r="HD141" s="76"/>
      <c r="HE141" s="76"/>
      <c r="HF141" s="76"/>
      <c r="HG141" s="76"/>
      <c r="HH141" s="76"/>
      <c r="HI141" s="76"/>
      <c r="HJ141" s="76"/>
      <c r="HK141" s="76"/>
      <c r="HL141" s="76"/>
      <c r="HM141" s="76"/>
      <c r="HN141" s="76"/>
      <c r="HO141" s="76"/>
      <c r="HP141" s="76"/>
      <c r="HQ141" s="76"/>
      <c r="HR141" s="76"/>
      <c r="HS141" s="76"/>
      <c r="HT141" s="76"/>
      <c r="HU141" s="76"/>
      <c r="HV141" s="76"/>
      <c r="HW141" s="76"/>
      <c r="HX141" s="76"/>
      <c r="HY141" s="76"/>
      <c r="HZ141" s="76"/>
      <c r="IA141" s="76"/>
      <c r="IB141" s="76"/>
      <c r="IC141" s="76"/>
      <c r="ID141" s="76"/>
      <c r="IE141" s="76"/>
      <c r="IF141" s="76"/>
      <c r="IG141" s="76"/>
      <c r="IH141" s="76"/>
      <c r="II141" s="76"/>
      <c r="IJ141" s="76"/>
      <c r="IK141" s="76"/>
      <c r="IL141" s="76"/>
      <c r="IM141" s="76"/>
      <c r="IN141" s="76"/>
      <c r="IO141" s="76"/>
      <c r="IP141" s="76"/>
      <c r="IQ141" s="76"/>
      <c r="IR141" s="76"/>
      <c r="IS141" s="76"/>
      <c r="IT141" s="76"/>
      <c r="IU141" s="76"/>
    </row>
    <row r="142" ht="14.25" spans="1:25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6"/>
      <c r="GB142" s="76"/>
      <c r="GC142" s="76"/>
      <c r="GD142" s="76"/>
      <c r="GE142" s="76"/>
      <c r="GF142" s="76"/>
      <c r="GG142" s="76"/>
      <c r="GH142" s="76"/>
      <c r="GI142" s="76"/>
      <c r="GJ142" s="76"/>
      <c r="GK142" s="76"/>
      <c r="GL142" s="76"/>
      <c r="GM142" s="76"/>
      <c r="GN142" s="76"/>
      <c r="GO142" s="76"/>
      <c r="GP142" s="76"/>
      <c r="GQ142" s="76"/>
      <c r="GR142" s="76"/>
      <c r="GS142" s="76"/>
      <c r="GT142" s="76"/>
      <c r="GU142" s="76"/>
      <c r="GV142" s="76"/>
      <c r="GW142" s="76"/>
      <c r="GX142" s="76"/>
      <c r="GY142" s="76"/>
      <c r="GZ142" s="76"/>
      <c r="HA142" s="76"/>
      <c r="HB142" s="76"/>
      <c r="HC142" s="76"/>
      <c r="HD142" s="76"/>
      <c r="HE142" s="76"/>
      <c r="HF142" s="76"/>
      <c r="HG142" s="76"/>
      <c r="HH142" s="76"/>
      <c r="HI142" s="76"/>
      <c r="HJ142" s="76"/>
      <c r="HK142" s="76"/>
      <c r="HL142" s="76"/>
      <c r="HM142" s="76"/>
      <c r="HN142" s="76"/>
      <c r="HO142" s="76"/>
      <c r="HP142" s="76"/>
      <c r="HQ142" s="76"/>
      <c r="HR142" s="76"/>
      <c r="HS142" s="76"/>
      <c r="HT142" s="76"/>
      <c r="HU142" s="76"/>
      <c r="HV142" s="76"/>
      <c r="HW142" s="76"/>
      <c r="HX142" s="76"/>
      <c r="HY142" s="76"/>
      <c r="HZ142" s="76"/>
      <c r="IA142" s="76"/>
      <c r="IB142" s="76"/>
      <c r="IC142" s="76"/>
      <c r="ID142" s="76"/>
      <c r="IE142" s="76"/>
      <c r="IF142" s="76"/>
      <c r="IG142" s="76"/>
      <c r="IH142" s="76"/>
      <c r="II142" s="76"/>
      <c r="IJ142" s="76"/>
      <c r="IK142" s="76"/>
      <c r="IL142" s="76"/>
      <c r="IM142" s="76"/>
      <c r="IN142" s="76"/>
      <c r="IO142" s="76"/>
      <c r="IP142" s="76"/>
      <c r="IQ142" s="76"/>
      <c r="IR142" s="76"/>
      <c r="IS142" s="76"/>
      <c r="IT142" s="76"/>
      <c r="IU142" s="76"/>
    </row>
    <row r="143" ht="14.25" spans="1:25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c r="HW143" s="76"/>
      <c r="HX143" s="76"/>
      <c r="HY143" s="76"/>
      <c r="HZ143" s="76"/>
      <c r="IA143" s="76"/>
      <c r="IB143" s="76"/>
      <c r="IC143" s="76"/>
      <c r="ID143" s="76"/>
      <c r="IE143" s="76"/>
      <c r="IF143" s="76"/>
      <c r="IG143" s="76"/>
      <c r="IH143" s="76"/>
      <c r="II143" s="76"/>
      <c r="IJ143" s="76"/>
      <c r="IK143" s="76"/>
      <c r="IL143" s="76"/>
      <c r="IM143" s="76"/>
      <c r="IN143" s="76"/>
      <c r="IO143" s="76"/>
      <c r="IP143" s="76"/>
      <c r="IQ143" s="76"/>
      <c r="IR143" s="76"/>
      <c r="IS143" s="76"/>
      <c r="IT143" s="76"/>
      <c r="IU143" s="76"/>
    </row>
    <row r="144" ht="14.25" spans="1:25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6"/>
      <c r="GB144" s="76"/>
      <c r="GC144" s="76"/>
      <c r="GD144" s="76"/>
      <c r="GE144" s="76"/>
      <c r="GF144" s="76"/>
      <c r="GG144" s="76"/>
      <c r="GH144" s="76"/>
      <c r="GI144" s="76"/>
      <c r="GJ144" s="76"/>
      <c r="GK144" s="76"/>
      <c r="GL144" s="76"/>
      <c r="GM144" s="76"/>
      <c r="GN144" s="76"/>
      <c r="GO144" s="76"/>
      <c r="GP144" s="76"/>
      <c r="GQ144" s="76"/>
      <c r="GR144" s="76"/>
      <c r="GS144" s="76"/>
      <c r="GT144" s="76"/>
      <c r="GU144" s="76"/>
      <c r="GV144" s="76"/>
      <c r="GW144" s="76"/>
      <c r="GX144" s="76"/>
      <c r="GY144" s="76"/>
      <c r="GZ144" s="76"/>
      <c r="HA144" s="76"/>
      <c r="HB144" s="76"/>
      <c r="HC144" s="76"/>
      <c r="HD144" s="76"/>
      <c r="HE144" s="76"/>
      <c r="HF144" s="76"/>
      <c r="HG144" s="76"/>
      <c r="HH144" s="76"/>
      <c r="HI144" s="76"/>
      <c r="HJ144" s="76"/>
      <c r="HK144" s="76"/>
      <c r="HL144" s="76"/>
      <c r="HM144" s="76"/>
      <c r="HN144" s="76"/>
      <c r="HO144" s="76"/>
      <c r="HP144" s="76"/>
      <c r="HQ144" s="76"/>
      <c r="HR144" s="76"/>
      <c r="HS144" s="76"/>
      <c r="HT144" s="76"/>
      <c r="HU144" s="76"/>
      <c r="HV144" s="76"/>
      <c r="HW144" s="76"/>
      <c r="HX144" s="76"/>
      <c r="HY144" s="76"/>
      <c r="HZ144" s="76"/>
      <c r="IA144" s="76"/>
      <c r="IB144" s="76"/>
      <c r="IC144" s="76"/>
      <c r="ID144" s="76"/>
      <c r="IE144" s="76"/>
      <c r="IF144" s="76"/>
      <c r="IG144" s="76"/>
      <c r="IH144" s="76"/>
      <c r="II144" s="76"/>
      <c r="IJ144" s="76"/>
      <c r="IK144" s="76"/>
      <c r="IL144" s="76"/>
      <c r="IM144" s="76"/>
      <c r="IN144" s="76"/>
      <c r="IO144" s="76"/>
      <c r="IP144" s="76"/>
      <c r="IQ144" s="76"/>
      <c r="IR144" s="76"/>
      <c r="IS144" s="76"/>
      <c r="IT144" s="76"/>
      <c r="IU144" s="76"/>
    </row>
    <row r="145" ht="14.25" spans="1:25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6"/>
      <c r="GB145" s="76"/>
      <c r="GC145" s="76"/>
      <c r="GD145" s="76"/>
      <c r="GE145" s="76"/>
      <c r="GF145" s="76"/>
      <c r="GG145" s="76"/>
      <c r="GH145" s="76"/>
      <c r="GI145" s="76"/>
      <c r="GJ145" s="76"/>
      <c r="GK145" s="76"/>
      <c r="GL145" s="76"/>
      <c r="GM145" s="76"/>
      <c r="GN145" s="76"/>
      <c r="GO145" s="76"/>
      <c r="GP145" s="76"/>
      <c r="GQ145" s="76"/>
      <c r="GR145" s="76"/>
      <c r="GS145" s="76"/>
      <c r="GT145" s="76"/>
      <c r="GU145" s="76"/>
      <c r="GV145" s="76"/>
      <c r="GW145" s="76"/>
      <c r="GX145" s="76"/>
      <c r="GY145" s="76"/>
      <c r="GZ145" s="76"/>
      <c r="HA145" s="76"/>
      <c r="HB145" s="76"/>
      <c r="HC145" s="76"/>
      <c r="HD145" s="76"/>
      <c r="HE145" s="76"/>
      <c r="HF145" s="76"/>
      <c r="HG145" s="76"/>
      <c r="HH145" s="76"/>
      <c r="HI145" s="76"/>
      <c r="HJ145" s="76"/>
      <c r="HK145" s="76"/>
      <c r="HL145" s="76"/>
      <c r="HM145" s="76"/>
      <c r="HN145" s="76"/>
      <c r="HO145" s="76"/>
      <c r="HP145" s="76"/>
      <c r="HQ145" s="76"/>
      <c r="HR145" s="76"/>
      <c r="HS145" s="76"/>
      <c r="HT145" s="76"/>
      <c r="HU145" s="76"/>
      <c r="HV145" s="76"/>
      <c r="HW145" s="76"/>
      <c r="HX145" s="76"/>
      <c r="HY145" s="76"/>
      <c r="HZ145" s="76"/>
      <c r="IA145" s="76"/>
      <c r="IB145" s="76"/>
      <c r="IC145" s="76"/>
      <c r="ID145" s="76"/>
      <c r="IE145" s="76"/>
      <c r="IF145" s="76"/>
      <c r="IG145" s="76"/>
      <c r="IH145" s="76"/>
      <c r="II145" s="76"/>
      <c r="IJ145" s="76"/>
      <c r="IK145" s="76"/>
      <c r="IL145" s="76"/>
      <c r="IM145" s="76"/>
      <c r="IN145" s="76"/>
      <c r="IO145" s="76"/>
      <c r="IP145" s="76"/>
      <c r="IQ145" s="76"/>
      <c r="IR145" s="76"/>
      <c r="IS145" s="76"/>
      <c r="IT145" s="76"/>
      <c r="IU145" s="76"/>
    </row>
    <row r="146" ht="14.25" spans="1:25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76"/>
      <c r="GE146" s="76"/>
      <c r="GF146" s="76"/>
      <c r="GG146" s="76"/>
      <c r="GH146" s="76"/>
      <c r="GI146" s="76"/>
      <c r="GJ146" s="76"/>
      <c r="GK146" s="76"/>
      <c r="GL146" s="76"/>
      <c r="GM146" s="76"/>
      <c r="GN146" s="76"/>
      <c r="GO146" s="76"/>
      <c r="GP146" s="76"/>
      <c r="GQ146" s="76"/>
      <c r="GR146" s="76"/>
      <c r="GS146" s="76"/>
      <c r="GT146" s="76"/>
      <c r="GU146" s="76"/>
      <c r="GV146" s="76"/>
      <c r="GW146" s="76"/>
      <c r="GX146" s="76"/>
      <c r="GY146" s="76"/>
      <c r="GZ146" s="76"/>
      <c r="HA146" s="76"/>
      <c r="HB146" s="76"/>
      <c r="HC146" s="76"/>
      <c r="HD146" s="76"/>
      <c r="HE146" s="76"/>
      <c r="HF146" s="76"/>
      <c r="HG146" s="76"/>
      <c r="HH146" s="76"/>
      <c r="HI146" s="76"/>
      <c r="HJ146" s="76"/>
      <c r="HK146" s="76"/>
      <c r="HL146" s="76"/>
      <c r="HM146" s="76"/>
      <c r="HN146" s="76"/>
      <c r="HO146" s="76"/>
      <c r="HP146" s="76"/>
      <c r="HQ146" s="76"/>
      <c r="HR146" s="76"/>
      <c r="HS146" s="76"/>
      <c r="HT146" s="76"/>
      <c r="HU146" s="76"/>
      <c r="HV146" s="76"/>
      <c r="HW146" s="76"/>
      <c r="HX146" s="76"/>
      <c r="HY146" s="76"/>
      <c r="HZ146" s="76"/>
      <c r="IA146" s="76"/>
      <c r="IB146" s="76"/>
      <c r="IC146" s="76"/>
      <c r="ID146" s="76"/>
      <c r="IE146" s="76"/>
      <c r="IF146" s="76"/>
      <c r="IG146" s="76"/>
      <c r="IH146" s="76"/>
      <c r="II146" s="76"/>
      <c r="IJ146" s="76"/>
      <c r="IK146" s="76"/>
      <c r="IL146" s="76"/>
      <c r="IM146" s="76"/>
      <c r="IN146" s="76"/>
      <c r="IO146" s="76"/>
      <c r="IP146" s="76"/>
      <c r="IQ146" s="76"/>
      <c r="IR146" s="76"/>
      <c r="IS146" s="76"/>
      <c r="IT146" s="76"/>
      <c r="IU146" s="76"/>
    </row>
    <row r="147" ht="14.25" spans="1:25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6"/>
      <c r="GB147" s="76"/>
      <c r="GC147" s="76"/>
      <c r="GD147" s="76"/>
      <c r="GE147" s="76"/>
      <c r="GF147" s="76"/>
      <c r="GG147" s="76"/>
      <c r="GH147" s="76"/>
      <c r="GI147" s="76"/>
      <c r="GJ147" s="76"/>
      <c r="GK147" s="76"/>
      <c r="GL147" s="76"/>
      <c r="GM147" s="76"/>
      <c r="GN147" s="76"/>
      <c r="GO147" s="76"/>
      <c r="GP147" s="76"/>
      <c r="GQ147" s="76"/>
      <c r="GR147" s="76"/>
      <c r="GS147" s="76"/>
      <c r="GT147" s="76"/>
      <c r="GU147" s="76"/>
      <c r="GV147" s="76"/>
      <c r="GW147" s="76"/>
      <c r="GX147" s="76"/>
      <c r="GY147" s="76"/>
      <c r="GZ147" s="76"/>
      <c r="HA147" s="76"/>
      <c r="HB147" s="76"/>
      <c r="HC147" s="76"/>
      <c r="HD147" s="76"/>
      <c r="HE147" s="76"/>
      <c r="HF147" s="76"/>
      <c r="HG147" s="76"/>
      <c r="HH147" s="76"/>
      <c r="HI147" s="76"/>
      <c r="HJ147" s="76"/>
      <c r="HK147" s="76"/>
      <c r="HL147" s="76"/>
      <c r="HM147" s="76"/>
      <c r="HN147" s="76"/>
      <c r="HO147" s="76"/>
      <c r="HP147" s="76"/>
      <c r="HQ147" s="76"/>
      <c r="HR147" s="76"/>
      <c r="HS147" s="76"/>
      <c r="HT147" s="76"/>
      <c r="HU147" s="76"/>
      <c r="HV147" s="76"/>
      <c r="HW147" s="76"/>
      <c r="HX147" s="76"/>
      <c r="HY147" s="76"/>
      <c r="HZ147" s="76"/>
      <c r="IA147" s="76"/>
      <c r="IB147" s="76"/>
      <c r="IC147" s="76"/>
      <c r="ID147" s="76"/>
      <c r="IE147" s="76"/>
      <c r="IF147" s="76"/>
      <c r="IG147" s="76"/>
      <c r="IH147" s="76"/>
      <c r="II147" s="76"/>
      <c r="IJ147" s="76"/>
      <c r="IK147" s="76"/>
      <c r="IL147" s="76"/>
      <c r="IM147" s="76"/>
      <c r="IN147" s="76"/>
      <c r="IO147" s="76"/>
      <c r="IP147" s="76"/>
      <c r="IQ147" s="76"/>
      <c r="IR147" s="76"/>
      <c r="IS147" s="76"/>
      <c r="IT147" s="76"/>
      <c r="IU147" s="76"/>
    </row>
    <row r="148" ht="14.25" spans="1:25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6"/>
      <c r="GB148" s="76"/>
      <c r="GC148" s="76"/>
      <c r="GD148" s="76"/>
      <c r="GE148" s="76"/>
      <c r="GF148" s="76"/>
      <c r="GG148" s="76"/>
      <c r="GH148" s="76"/>
      <c r="GI148" s="76"/>
      <c r="GJ148" s="76"/>
      <c r="GK148" s="76"/>
      <c r="GL148" s="76"/>
      <c r="GM148" s="76"/>
      <c r="GN148" s="76"/>
      <c r="GO148" s="76"/>
      <c r="GP148" s="76"/>
      <c r="GQ148" s="76"/>
      <c r="GR148" s="76"/>
      <c r="GS148" s="76"/>
      <c r="GT148" s="76"/>
      <c r="GU148" s="76"/>
      <c r="GV148" s="76"/>
      <c r="GW148" s="76"/>
      <c r="GX148" s="76"/>
      <c r="GY148" s="76"/>
      <c r="GZ148" s="76"/>
      <c r="HA148" s="76"/>
      <c r="HB148" s="76"/>
      <c r="HC148" s="76"/>
      <c r="HD148" s="76"/>
      <c r="HE148" s="76"/>
      <c r="HF148" s="76"/>
      <c r="HG148" s="76"/>
      <c r="HH148" s="76"/>
      <c r="HI148" s="76"/>
      <c r="HJ148" s="76"/>
      <c r="HK148" s="76"/>
      <c r="HL148" s="76"/>
      <c r="HM148" s="76"/>
      <c r="HN148" s="76"/>
      <c r="HO148" s="76"/>
      <c r="HP148" s="76"/>
      <c r="HQ148" s="76"/>
      <c r="HR148" s="76"/>
      <c r="HS148" s="76"/>
      <c r="HT148" s="76"/>
      <c r="HU148" s="76"/>
      <c r="HV148" s="76"/>
      <c r="HW148" s="76"/>
      <c r="HX148" s="76"/>
      <c r="HY148" s="76"/>
      <c r="HZ148" s="76"/>
      <c r="IA148" s="76"/>
      <c r="IB148" s="76"/>
      <c r="IC148" s="76"/>
      <c r="ID148" s="76"/>
      <c r="IE148" s="76"/>
      <c r="IF148" s="76"/>
      <c r="IG148" s="76"/>
      <c r="IH148" s="76"/>
      <c r="II148" s="76"/>
      <c r="IJ148" s="76"/>
      <c r="IK148" s="76"/>
      <c r="IL148" s="76"/>
      <c r="IM148" s="76"/>
      <c r="IN148" s="76"/>
      <c r="IO148" s="76"/>
      <c r="IP148" s="76"/>
      <c r="IQ148" s="76"/>
      <c r="IR148" s="76"/>
      <c r="IS148" s="76"/>
      <c r="IT148" s="76"/>
      <c r="IU148" s="76"/>
    </row>
    <row r="149" ht="14.25" spans="1:25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c r="ES149" s="76"/>
      <c r="ET149" s="76"/>
      <c r="EU149" s="76"/>
      <c r="EV149" s="76"/>
      <c r="EW149" s="76"/>
      <c r="EX149" s="76"/>
      <c r="EY149" s="76"/>
      <c r="EZ149" s="76"/>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6"/>
      <c r="GB149" s="76"/>
      <c r="GC149" s="76"/>
      <c r="GD149" s="76"/>
      <c r="GE149" s="76"/>
      <c r="GF149" s="76"/>
      <c r="GG149" s="76"/>
      <c r="GH149" s="76"/>
      <c r="GI149" s="76"/>
      <c r="GJ149" s="76"/>
      <c r="GK149" s="76"/>
      <c r="GL149" s="76"/>
      <c r="GM149" s="76"/>
      <c r="GN149" s="76"/>
      <c r="GO149" s="76"/>
      <c r="GP149" s="76"/>
      <c r="GQ149" s="76"/>
      <c r="GR149" s="76"/>
      <c r="GS149" s="76"/>
      <c r="GT149" s="76"/>
      <c r="GU149" s="76"/>
      <c r="GV149" s="76"/>
      <c r="GW149" s="76"/>
      <c r="GX149" s="76"/>
      <c r="GY149" s="76"/>
      <c r="GZ149" s="76"/>
      <c r="HA149" s="76"/>
      <c r="HB149" s="76"/>
      <c r="HC149" s="76"/>
      <c r="HD149" s="76"/>
      <c r="HE149" s="76"/>
      <c r="HF149" s="76"/>
      <c r="HG149" s="76"/>
      <c r="HH149" s="76"/>
      <c r="HI149" s="76"/>
      <c r="HJ149" s="76"/>
      <c r="HK149" s="76"/>
      <c r="HL149" s="76"/>
      <c r="HM149" s="76"/>
      <c r="HN149" s="76"/>
      <c r="HO149" s="76"/>
      <c r="HP149" s="76"/>
      <c r="HQ149" s="76"/>
      <c r="HR149" s="76"/>
      <c r="HS149" s="76"/>
      <c r="HT149" s="76"/>
      <c r="HU149" s="76"/>
      <c r="HV149" s="76"/>
      <c r="HW149" s="76"/>
      <c r="HX149" s="76"/>
      <c r="HY149" s="76"/>
      <c r="HZ149" s="76"/>
      <c r="IA149" s="76"/>
      <c r="IB149" s="76"/>
      <c r="IC149" s="76"/>
      <c r="ID149" s="76"/>
      <c r="IE149" s="76"/>
      <c r="IF149" s="76"/>
      <c r="IG149" s="76"/>
      <c r="IH149" s="76"/>
      <c r="II149" s="76"/>
      <c r="IJ149" s="76"/>
      <c r="IK149" s="76"/>
      <c r="IL149" s="76"/>
      <c r="IM149" s="76"/>
      <c r="IN149" s="76"/>
      <c r="IO149" s="76"/>
      <c r="IP149" s="76"/>
      <c r="IQ149" s="76"/>
      <c r="IR149" s="76"/>
      <c r="IS149" s="76"/>
      <c r="IT149" s="76"/>
      <c r="IU149" s="76"/>
    </row>
    <row r="150" ht="14.25" spans="1:25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row>
    <row r="151" ht="14.25" spans="1:25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row>
    <row r="152" ht="14.25" spans="1:25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76"/>
      <c r="GD152" s="76"/>
      <c r="GE152" s="76"/>
      <c r="GF152" s="76"/>
      <c r="GG152" s="76"/>
      <c r="GH152" s="76"/>
      <c r="GI152" s="76"/>
      <c r="GJ152" s="76"/>
      <c r="GK152" s="76"/>
      <c r="GL152" s="76"/>
      <c r="GM152" s="76"/>
      <c r="GN152" s="76"/>
      <c r="GO152" s="76"/>
      <c r="GP152" s="76"/>
      <c r="GQ152" s="76"/>
      <c r="GR152" s="76"/>
      <c r="GS152" s="76"/>
      <c r="GT152" s="76"/>
      <c r="GU152" s="76"/>
      <c r="GV152" s="76"/>
      <c r="GW152" s="76"/>
      <c r="GX152" s="76"/>
      <c r="GY152" s="76"/>
      <c r="GZ152" s="76"/>
      <c r="HA152" s="76"/>
      <c r="HB152" s="76"/>
      <c r="HC152" s="76"/>
      <c r="HD152" s="76"/>
      <c r="HE152" s="76"/>
      <c r="HF152" s="76"/>
      <c r="HG152" s="76"/>
      <c r="HH152" s="76"/>
      <c r="HI152" s="76"/>
      <c r="HJ152" s="76"/>
      <c r="HK152" s="76"/>
      <c r="HL152" s="76"/>
      <c r="HM152" s="76"/>
      <c r="HN152" s="76"/>
      <c r="HO152" s="76"/>
      <c r="HP152" s="76"/>
      <c r="HQ152" s="76"/>
      <c r="HR152" s="76"/>
      <c r="HS152" s="76"/>
      <c r="HT152" s="76"/>
      <c r="HU152" s="76"/>
      <c r="HV152" s="76"/>
      <c r="HW152" s="76"/>
      <c r="HX152" s="76"/>
      <c r="HY152" s="76"/>
      <c r="HZ152" s="76"/>
      <c r="IA152" s="76"/>
      <c r="IB152" s="76"/>
      <c r="IC152" s="76"/>
      <c r="ID152" s="76"/>
      <c r="IE152" s="76"/>
      <c r="IF152" s="76"/>
      <c r="IG152" s="76"/>
      <c r="IH152" s="76"/>
      <c r="II152" s="76"/>
      <c r="IJ152" s="76"/>
      <c r="IK152" s="76"/>
      <c r="IL152" s="76"/>
      <c r="IM152" s="76"/>
      <c r="IN152" s="76"/>
      <c r="IO152" s="76"/>
      <c r="IP152" s="76"/>
      <c r="IQ152" s="76"/>
      <c r="IR152" s="76"/>
      <c r="IS152" s="76"/>
      <c r="IT152" s="76"/>
      <c r="IU152" s="76"/>
    </row>
    <row r="153" ht="14.25" spans="1:25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c r="EO153" s="76"/>
      <c r="EP153" s="76"/>
      <c r="EQ153" s="76"/>
      <c r="ER153" s="76"/>
      <c r="ES153" s="76"/>
      <c r="ET153" s="76"/>
      <c r="EU153" s="76"/>
      <c r="EV153" s="76"/>
      <c r="EW153" s="76"/>
      <c r="EX153" s="76"/>
      <c r="EY153" s="76"/>
      <c r="EZ153" s="76"/>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6"/>
      <c r="GB153" s="76"/>
      <c r="GC153" s="76"/>
      <c r="GD153" s="76"/>
      <c r="GE153" s="76"/>
      <c r="GF153" s="76"/>
      <c r="GG153" s="76"/>
      <c r="GH153" s="76"/>
      <c r="GI153" s="76"/>
      <c r="GJ153" s="76"/>
      <c r="GK153" s="76"/>
      <c r="GL153" s="76"/>
      <c r="GM153" s="76"/>
      <c r="GN153" s="76"/>
      <c r="GO153" s="76"/>
      <c r="GP153" s="76"/>
      <c r="GQ153" s="76"/>
      <c r="GR153" s="76"/>
      <c r="GS153" s="76"/>
      <c r="GT153" s="76"/>
      <c r="GU153" s="76"/>
      <c r="GV153" s="76"/>
      <c r="GW153" s="76"/>
      <c r="GX153" s="76"/>
      <c r="GY153" s="76"/>
      <c r="GZ153" s="76"/>
      <c r="HA153" s="76"/>
      <c r="HB153" s="76"/>
      <c r="HC153" s="76"/>
      <c r="HD153" s="76"/>
      <c r="HE153" s="76"/>
      <c r="HF153" s="76"/>
      <c r="HG153" s="76"/>
      <c r="HH153" s="76"/>
      <c r="HI153" s="76"/>
      <c r="HJ153" s="76"/>
      <c r="HK153" s="76"/>
      <c r="HL153" s="76"/>
      <c r="HM153" s="76"/>
      <c r="HN153" s="76"/>
      <c r="HO153" s="76"/>
      <c r="HP153" s="76"/>
      <c r="HQ153" s="76"/>
      <c r="HR153" s="76"/>
      <c r="HS153" s="76"/>
      <c r="HT153" s="76"/>
      <c r="HU153" s="76"/>
      <c r="HV153" s="76"/>
      <c r="HW153" s="76"/>
      <c r="HX153" s="76"/>
      <c r="HY153" s="76"/>
      <c r="HZ153" s="76"/>
      <c r="IA153" s="76"/>
      <c r="IB153" s="76"/>
      <c r="IC153" s="76"/>
      <c r="ID153" s="76"/>
      <c r="IE153" s="76"/>
      <c r="IF153" s="76"/>
      <c r="IG153" s="76"/>
      <c r="IH153" s="76"/>
      <c r="II153" s="76"/>
      <c r="IJ153" s="76"/>
      <c r="IK153" s="76"/>
      <c r="IL153" s="76"/>
      <c r="IM153" s="76"/>
      <c r="IN153" s="76"/>
      <c r="IO153" s="76"/>
      <c r="IP153" s="76"/>
      <c r="IQ153" s="76"/>
      <c r="IR153" s="76"/>
      <c r="IS153" s="76"/>
      <c r="IT153" s="76"/>
      <c r="IU153" s="76"/>
    </row>
    <row r="154" ht="14.25" spans="1:25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6"/>
      <c r="GB154" s="76"/>
      <c r="GC154" s="76"/>
      <c r="GD154" s="76"/>
      <c r="GE154" s="76"/>
      <c r="GF154" s="76"/>
      <c r="GG154" s="76"/>
      <c r="GH154" s="76"/>
      <c r="GI154" s="76"/>
      <c r="GJ154" s="76"/>
      <c r="GK154" s="76"/>
      <c r="GL154" s="76"/>
      <c r="GM154" s="76"/>
      <c r="GN154" s="76"/>
      <c r="GO154" s="76"/>
      <c r="GP154" s="76"/>
      <c r="GQ154" s="76"/>
      <c r="GR154" s="76"/>
      <c r="GS154" s="76"/>
      <c r="GT154" s="76"/>
      <c r="GU154" s="76"/>
      <c r="GV154" s="76"/>
      <c r="GW154" s="76"/>
      <c r="GX154" s="76"/>
      <c r="GY154" s="76"/>
      <c r="GZ154" s="76"/>
      <c r="HA154" s="76"/>
      <c r="HB154" s="76"/>
      <c r="HC154" s="76"/>
      <c r="HD154" s="76"/>
      <c r="HE154" s="76"/>
      <c r="HF154" s="76"/>
      <c r="HG154" s="76"/>
      <c r="HH154" s="76"/>
      <c r="HI154" s="76"/>
      <c r="HJ154" s="76"/>
      <c r="HK154" s="76"/>
      <c r="HL154" s="76"/>
      <c r="HM154" s="76"/>
      <c r="HN154" s="76"/>
      <c r="HO154" s="76"/>
      <c r="HP154" s="76"/>
      <c r="HQ154" s="76"/>
      <c r="HR154" s="76"/>
      <c r="HS154" s="76"/>
      <c r="HT154" s="76"/>
      <c r="HU154" s="76"/>
      <c r="HV154" s="76"/>
      <c r="HW154" s="76"/>
      <c r="HX154" s="76"/>
      <c r="HY154" s="76"/>
      <c r="HZ154" s="76"/>
      <c r="IA154" s="76"/>
      <c r="IB154" s="76"/>
      <c r="IC154" s="76"/>
      <c r="ID154" s="76"/>
      <c r="IE154" s="76"/>
      <c r="IF154" s="76"/>
      <c r="IG154" s="76"/>
      <c r="IH154" s="76"/>
      <c r="II154" s="76"/>
      <c r="IJ154" s="76"/>
      <c r="IK154" s="76"/>
      <c r="IL154" s="76"/>
      <c r="IM154" s="76"/>
      <c r="IN154" s="76"/>
      <c r="IO154" s="76"/>
      <c r="IP154" s="76"/>
      <c r="IQ154" s="76"/>
      <c r="IR154" s="76"/>
      <c r="IS154" s="76"/>
      <c r="IT154" s="76"/>
      <c r="IU154" s="76"/>
    </row>
    <row r="155" ht="14.25" spans="1:25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c r="GQ155" s="76"/>
      <c r="GR155" s="76"/>
      <c r="GS155" s="76"/>
      <c r="GT155" s="76"/>
      <c r="GU155" s="76"/>
      <c r="GV155" s="76"/>
      <c r="GW155" s="76"/>
      <c r="GX155" s="76"/>
      <c r="GY155" s="76"/>
      <c r="GZ155" s="76"/>
      <c r="HA155" s="76"/>
      <c r="HB155" s="76"/>
      <c r="HC155" s="76"/>
      <c r="HD155" s="76"/>
      <c r="HE155" s="76"/>
      <c r="HF155" s="76"/>
      <c r="HG155" s="76"/>
      <c r="HH155" s="76"/>
      <c r="HI155" s="76"/>
      <c r="HJ155" s="76"/>
      <c r="HK155" s="76"/>
      <c r="HL155" s="76"/>
      <c r="HM155" s="76"/>
      <c r="HN155" s="76"/>
      <c r="HO155" s="76"/>
      <c r="HP155" s="76"/>
      <c r="HQ155" s="76"/>
      <c r="HR155" s="76"/>
      <c r="HS155" s="76"/>
      <c r="HT155" s="76"/>
      <c r="HU155" s="76"/>
      <c r="HV155" s="76"/>
      <c r="HW155" s="76"/>
      <c r="HX155" s="76"/>
      <c r="HY155" s="76"/>
      <c r="HZ155" s="76"/>
      <c r="IA155" s="76"/>
      <c r="IB155" s="76"/>
      <c r="IC155" s="76"/>
      <c r="ID155" s="76"/>
      <c r="IE155" s="76"/>
      <c r="IF155" s="76"/>
      <c r="IG155" s="76"/>
      <c r="IH155" s="76"/>
      <c r="II155" s="76"/>
      <c r="IJ155" s="76"/>
      <c r="IK155" s="76"/>
      <c r="IL155" s="76"/>
      <c r="IM155" s="76"/>
      <c r="IN155" s="76"/>
      <c r="IO155" s="76"/>
      <c r="IP155" s="76"/>
      <c r="IQ155" s="76"/>
      <c r="IR155" s="76"/>
      <c r="IS155" s="76"/>
      <c r="IT155" s="76"/>
      <c r="IU155" s="76"/>
    </row>
    <row r="156" ht="14.25" spans="1:25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6"/>
      <c r="GB156" s="76"/>
      <c r="GC156" s="76"/>
      <c r="GD156" s="76"/>
      <c r="GE156" s="76"/>
      <c r="GF156" s="76"/>
      <c r="GG156" s="76"/>
      <c r="GH156" s="76"/>
      <c r="GI156" s="76"/>
      <c r="GJ156" s="76"/>
      <c r="GK156" s="76"/>
      <c r="GL156" s="76"/>
      <c r="GM156" s="76"/>
      <c r="GN156" s="76"/>
      <c r="GO156" s="76"/>
      <c r="GP156" s="76"/>
      <c r="GQ156" s="76"/>
      <c r="GR156" s="76"/>
      <c r="GS156" s="76"/>
      <c r="GT156" s="76"/>
      <c r="GU156" s="76"/>
      <c r="GV156" s="76"/>
      <c r="GW156" s="76"/>
      <c r="GX156" s="76"/>
      <c r="GY156" s="76"/>
      <c r="GZ156" s="76"/>
      <c r="HA156" s="76"/>
      <c r="HB156" s="76"/>
      <c r="HC156" s="76"/>
      <c r="HD156" s="76"/>
      <c r="HE156" s="76"/>
      <c r="HF156" s="76"/>
      <c r="HG156" s="76"/>
      <c r="HH156" s="76"/>
      <c r="HI156" s="76"/>
      <c r="HJ156" s="76"/>
      <c r="HK156" s="76"/>
      <c r="HL156" s="76"/>
      <c r="HM156" s="76"/>
      <c r="HN156" s="76"/>
      <c r="HO156" s="76"/>
      <c r="HP156" s="76"/>
      <c r="HQ156" s="76"/>
      <c r="HR156" s="76"/>
      <c r="HS156" s="76"/>
      <c r="HT156" s="76"/>
      <c r="HU156" s="76"/>
      <c r="HV156" s="76"/>
      <c r="HW156" s="76"/>
      <c r="HX156" s="76"/>
      <c r="HY156" s="76"/>
      <c r="HZ156" s="76"/>
      <c r="IA156" s="76"/>
      <c r="IB156" s="76"/>
      <c r="IC156" s="76"/>
      <c r="ID156" s="76"/>
      <c r="IE156" s="76"/>
      <c r="IF156" s="76"/>
      <c r="IG156" s="76"/>
      <c r="IH156" s="76"/>
      <c r="II156" s="76"/>
      <c r="IJ156" s="76"/>
      <c r="IK156" s="76"/>
      <c r="IL156" s="76"/>
      <c r="IM156" s="76"/>
      <c r="IN156" s="76"/>
      <c r="IO156" s="76"/>
      <c r="IP156" s="76"/>
      <c r="IQ156" s="76"/>
      <c r="IR156" s="76"/>
      <c r="IS156" s="76"/>
      <c r="IT156" s="76"/>
      <c r="IU156" s="76"/>
    </row>
    <row r="157" ht="14.25" spans="1:25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c r="EO157" s="76"/>
      <c r="EP157" s="76"/>
      <c r="EQ157" s="76"/>
      <c r="ER157" s="76"/>
      <c r="ES157" s="76"/>
      <c r="ET157" s="76"/>
      <c r="EU157" s="76"/>
      <c r="EV157" s="76"/>
      <c r="EW157" s="76"/>
      <c r="EX157" s="76"/>
      <c r="EY157" s="76"/>
      <c r="EZ157" s="76"/>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6"/>
      <c r="GB157" s="76"/>
      <c r="GC157" s="76"/>
      <c r="GD157" s="76"/>
      <c r="GE157" s="76"/>
      <c r="GF157" s="76"/>
      <c r="GG157" s="76"/>
      <c r="GH157" s="76"/>
      <c r="GI157" s="76"/>
      <c r="GJ157" s="76"/>
      <c r="GK157" s="76"/>
      <c r="GL157" s="76"/>
      <c r="GM157" s="76"/>
      <c r="GN157" s="76"/>
      <c r="GO157" s="76"/>
      <c r="GP157" s="76"/>
      <c r="GQ157" s="76"/>
      <c r="GR157" s="76"/>
      <c r="GS157" s="76"/>
      <c r="GT157" s="76"/>
      <c r="GU157" s="76"/>
      <c r="GV157" s="76"/>
      <c r="GW157" s="76"/>
      <c r="GX157" s="76"/>
      <c r="GY157" s="76"/>
      <c r="GZ157" s="76"/>
      <c r="HA157" s="76"/>
      <c r="HB157" s="76"/>
      <c r="HC157" s="76"/>
      <c r="HD157" s="76"/>
      <c r="HE157" s="76"/>
      <c r="HF157" s="76"/>
      <c r="HG157" s="76"/>
      <c r="HH157" s="76"/>
      <c r="HI157" s="76"/>
      <c r="HJ157" s="76"/>
      <c r="HK157" s="76"/>
      <c r="HL157" s="76"/>
      <c r="HM157" s="76"/>
      <c r="HN157" s="76"/>
      <c r="HO157" s="76"/>
      <c r="HP157" s="76"/>
      <c r="HQ157" s="76"/>
      <c r="HR157" s="76"/>
      <c r="HS157" s="76"/>
      <c r="HT157" s="76"/>
      <c r="HU157" s="76"/>
      <c r="HV157" s="76"/>
      <c r="HW157" s="76"/>
      <c r="HX157" s="76"/>
      <c r="HY157" s="76"/>
      <c r="HZ157" s="76"/>
      <c r="IA157" s="76"/>
      <c r="IB157" s="76"/>
      <c r="IC157" s="76"/>
      <c r="ID157" s="76"/>
      <c r="IE157" s="76"/>
      <c r="IF157" s="76"/>
      <c r="IG157" s="76"/>
      <c r="IH157" s="76"/>
      <c r="II157" s="76"/>
      <c r="IJ157" s="76"/>
      <c r="IK157" s="76"/>
      <c r="IL157" s="76"/>
      <c r="IM157" s="76"/>
      <c r="IN157" s="76"/>
      <c r="IO157" s="76"/>
      <c r="IP157" s="76"/>
      <c r="IQ157" s="76"/>
      <c r="IR157" s="76"/>
      <c r="IS157" s="76"/>
      <c r="IT157" s="76"/>
      <c r="IU157" s="76"/>
    </row>
    <row r="158" ht="14.25" spans="1:25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76"/>
      <c r="GE158" s="76"/>
      <c r="GF158" s="76"/>
      <c r="GG158" s="76"/>
      <c r="GH158" s="76"/>
      <c r="GI158" s="76"/>
      <c r="GJ158" s="76"/>
      <c r="GK158" s="76"/>
      <c r="GL158" s="76"/>
      <c r="GM158" s="76"/>
      <c r="GN158" s="76"/>
      <c r="GO158" s="76"/>
      <c r="GP158" s="76"/>
      <c r="GQ158" s="76"/>
      <c r="GR158" s="76"/>
      <c r="GS158" s="76"/>
      <c r="GT158" s="76"/>
      <c r="GU158" s="76"/>
      <c r="GV158" s="76"/>
      <c r="GW158" s="76"/>
      <c r="GX158" s="76"/>
      <c r="GY158" s="76"/>
      <c r="GZ158" s="76"/>
      <c r="HA158" s="76"/>
      <c r="HB158" s="76"/>
      <c r="HC158" s="76"/>
      <c r="HD158" s="76"/>
      <c r="HE158" s="76"/>
      <c r="HF158" s="76"/>
      <c r="HG158" s="76"/>
      <c r="HH158" s="76"/>
      <c r="HI158" s="76"/>
      <c r="HJ158" s="76"/>
      <c r="HK158" s="76"/>
      <c r="HL158" s="76"/>
      <c r="HM158" s="76"/>
      <c r="HN158" s="76"/>
      <c r="HO158" s="76"/>
      <c r="HP158" s="76"/>
      <c r="HQ158" s="76"/>
      <c r="HR158" s="76"/>
      <c r="HS158" s="76"/>
      <c r="HT158" s="76"/>
      <c r="HU158" s="76"/>
      <c r="HV158" s="76"/>
      <c r="HW158" s="76"/>
      <c r="HX158" s="76"/>
      <c r="HY158" s="76"/>
      <c r="HZ158" s="76"/>
      <c r="IA158" s="76"/>
      <c r="IB158" s="76"/>
      <c r="IC158" s="76"/>
      <c r="ID158" s="76"/>
      <c r="IE158" s="76"/>
      <c r="IF158" s="76"/>
      <c r="IG158" s="76"/>
      <c r="IH158" s="76"/>
      <c r="II158" s="76"/>
      <c r="IJ158" s="76"/>
      <c r="IK158" s="76"/>
      <c r="IL158" s="76"/>
      <c r="IM158" s="76"/>
      <c r="IN158" s="76"/>
      <c r="IO158" s="76"/>
      <c r="IP158" s="76"/>
      <c r="IQ158" s="76"/>
      <c r="IR158" s="76"/>
      <c r="IS158" s="76"/>
      <c r="IT158" s="76"/>
      <c r="IU158" s="76"/>
    </row>
    <row r="159" ht="14.25" spans="1:25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6"/>
      <c r="GB159" s="76"/>
      <c r="GC159" s="76"/>
      <c r="GD159" s="76"/>
      <c r="GE159" s="76"/>
      <c r="GF159" s="76"/>
      <c r="GG159" s="76"/>
      <c r="GH159" s="76"/>
      <c r="GI159" s="76"/>
      <c r="GJ159" s="76"/>
      <c r="GK159" s="76"/>
      <c r="GL159" s="76"/>
      <c r="GM159" s="76"/>
      <c r="GN159" s="76"/>
      <c r="GO159" s="76"/>
      <c r="GP159" s="76"/>
      <c r="GQ159" s="76"/>
      <c r="GR159" s="76"/>
      <c r="GS159" s="76"/>
      <c r="GT159" s="76"/>
      <c r="GU159" s="76"/>
      <c r="GV159" s="76"/>
      <c r="GW159" s="76"/>
      <c r="GX159" s="76"/>
      <c r="GY159" s="76"/>
      <c r="GZ159" s="76"/>
      <c r="HA159" s="76"/>
      <c r="HB159" s="76"/>
      <c r="HC159" s="76"/>
      <c r="HD159" s="76"/>
      <c r="HE159" s="76"/>
      <c r="HF159" s="76"/>
      <c r="HG159" s="76"/>
      <c r="HH159" s="76"/>
      <c r="HI159" s="76"/>
      <c r="HJ159" s="76"/>
      <c r="HK159" s="76"/>
      <c r="HL159" s="76"/>
      <c r="HM159" s="76"/>
      <c r="HN159" s="76"/>
      <c r="HO159" s="76"/>
      <c r="HP159" s="76"/>
      <c r="HQ159" s="76"/>
      <c r="HR159" s="76"/>
      <c r="HS159" s="76"/>
      <c r="HT159" s="76"/>
      <c r="HU159" s="76"/>
      <c r="HV159" s="76"/>
      <c r="HW159" s="76"/>
      <c r="HX159" s="76"/>
      <c r="HY159" s="76"/>
      <c r="HZ159" s="76"/>
      <c r="IA159" s="76"/>
      <c r="IB159" s="76"/>
      <c r="IC159" s="76"/>
      <c r="ID159" s="76"/>
      <c r="IE159" s="76"/>
      <c r="IF159" s="76"/>
      <c r="IG159" s="76"/>
      <c r="IH159" s="76"/>
      <c r="II159" s="76"/>
      <c r="IJ159" s="76"/>
      <c r="IK159" s="76"/>
      <c r="IL159" s="76"/>
      <c r="IM159" s="76"/>
      <c r="IN159" s="76"/>
      <c r="IO159" s="76"/>
      <c r="IP159" s="76"/>
      <c r="IQ159" s="76"/>
      <c r="IR159" s="76"/>
      <c r="IS159" s="76"/>
      <c r="IT159" s="76"/>
      <c r="IU159" s="76"/>
    </row>
    <row r="160" ht="14.25" spans="1:25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c r="IS160" s="76"/>
      <c r="IT160" s="76"/>
      <c r="IU160" s="76"/>
    </row>
    <row r="161" ht="14.25" spans="1:25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6"/>
      <c r="GB161" s="76"/>
      <c r="GC161" s="76"/>
      <c r="GD161" s="76"/>
      <c r="GE161" s="76"/>
      <c r="GF161" s="76"/>
      <c r="GG161" s="76"/>
      <c r="GH161" s="76"/>
      <c r="GI161" s="76"/>
      <c r="GJ161" s="76"/>
      <c r="GK161" s="76"/>
      <c r="GL161" s="76"/>
      <c r="GM161" s="76"/>
      <c r="GN161" s="76"/>
      <c r="GO161" s="76"/>
      <c r="GP161" s="76"/>
      <c r="GQ161" s="76"/>
      <c r="GR161" s="76"/>
      <c r="GS161" s="76"/>
      <c r="GT161" s="76"/>
      <c r="GU161" s="76"/>
      <c r="GV161" s="76"/>
      <c r="GW161" s="76"/>
      <c r="GX161" s="76"/>
      <c r="GY161" s="76"/>
      <c r="GZ161" s="76"/>
      <c r="HA161" s="76"/>
      <c r="HB161" s="76"/>
      <c r="HC161" s="76"/>
      <c r="HD161" s="76"/>
      <c r="HE161" s="76"/>
      <c r="HF161" s="76"/>
      <c r="HG161" s="76"/>
      <c r="HH161" s="76"/>
      <c r="HI161" s="76"/>
      <c r="HJ161" s="76"/>
      <c r="HK161" s="76"/>
      <c r="HL161" s="76"/>
      <c r="HM161" s="76"/>
      <c r="HN161" s="76"/>
      <c r="HO161" s="76"/>
      <c r="HP161" s="76"/>
      <c r="HQ161" s="76"/>
      <c r="HR161" s="76"/>
      <c r="HS161" s="76"/>
      <c r="HT161" s="76"/>
      <c r="HU161" s="76"/>
      <c r="HV161" s="76"/>
      <c r="HW161" s="76"/>
      <c r="HX161" s="76"/>
      <c r="HY161" s="76"/>
      <c r="HZ161" s="76"/>
      <c r="IA161" s="76"/>
      <c r="IB161" s="76"/>
      <c r="IC161" s="76"/>
      <c r="ID161" s="76"/>
      <c r="IE161" s="76"/>
      <c r="IF161" s="76"/>
      <c r="IG161" s="76"/>
      <c r="IH161" s="76"/>
      <c r="II161" s="76"/>
      <c r="IJ161" s="76"/>
      <c r="IK161" s="76"/>
      <c r="IL161" s="76"/>
      <c r="IM161" s="76"/>
      <c r="IN161" s="76"/>
      <c r="IO161" s="76"/>
      <c r="IP161" s="76"/>
      <c r="IQ161" s="76"/>
      <c r="IR161" s="76"/>
      <c r="IS161" s="76"/>
      <c r="IT161" s="76"/>
      <c r="IU161" s="76"/>
    </row>
    <row r="162" ht="14.25" spans="1:25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c r="HJ162" s="76"/>
      <c r="HK162" s="76"/>
      <c r="HL162" s="76"/>
      <c r="HM162" s="76"/>
      <c r="HN162" s="76"/>
      <c r="HO162" s="76"/>
      <c r="HP162" s="76"/>
      <c r="HQ162" s="76"/>
      <c r="HR162" s="76"/>
      <c r="HS162" s="76"/>
      <c r="HT162" s="76"/>
      <c r="HU162" s="76"/>
      <c r="HV162" s="76"/>
      <c r="HW162" s="76"/>
      <c r="HX162" s="76"/>
      <c r="HY162" s="76"/>
      <c r="HZ162" s="76"/>
      <c r="IA162" s="76"/>
      <c r="IB162" s="76"/>
      <c r="IC162" s="76"/>
      <c r="ID162" s="76"/>
      <c r="IE162" s="76"/>
      <c r="IF162" s="76"/>
      <c r="IG162" s="76"/>
      <c r="IH162" s="76"/>
      <c r="II162" s="76"/>
      <c r="IJ162" s="76"/>
      <c r="IK162" s="76"/>
      <c r="IL162" s="76"/>
      <c r="IM162" s="76"/>
      <c r="IN162" s="76"/>
      <c r="IO162" s="76"/>
      <c r="IP162" s="76"/>
      <c r="IQ162" s="76"/>
      <c r="IR162" s="76"/>
      <c r="IS162" s="76"/>
      <c r="IT162" s="76"/>
      <c r="IU162" s="76"/>
    </row>
    <row r="163" ht="14.25" spans="1:25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6"/>
      <c r="GB163" s="76"/>
      <c r="GC163" s="76"/>
      <c r="GD163" s="76"/>
      <c r="GE163" s="76"/>
      <c r="GF163" s="76"/>
      <c r="GG163" s="76"/>
      <c r="GH163" s="76"/>
      <c r="GI163" s="76"/>
      <c r="GJ163" s="76"/>
      <c r="GK163" s="76"/>
      <c r="GL163" s="76"/>
      <c r="GM163" s="76"/>
      <c r="GN163" s="76"/>
      <c r="GO163" s="76"/>
      <c r="GP163" s="76"/>
      <c r="GQ163" s="76"/>
      <c r="GR163" s="76"/>
      <c r="GS163" s="76"/>
      <c r="GT163" s="76"/>
      <c r="GU163" s="76"/>
      <c r="GV163" s="76"/>
      <c r="GW163" s="76"/>
      <c r="GX163" s="76"/>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76"/>
      <c r="IF163" s="76"/>
      <c r="IG163" s="76"/>
      <c r="IH163" s="76"/>
      <c r="II163" s="76"/>
      <c r="IJ163" s="76"/>
      <c r="IK163" s="76"/>
      <c r="IL163" s="76"/>
      <c r="IM163" s="76"/>
      <c r="IN163" s="76"/>
      <c r="IO163" s="76"/>
      <c r="IP163" s="76"/>
      <c r="IQ163" s="76"/>
      <c r="IR163" s="76"/>
      <c r="IS163" s="76"/>
      <c r="IT163" s="76"/>
      <c r="IU163" s="76"/>
    </row>
    <row r="164" ht="14.25" spans="1:25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6"/>
      <c r="GB164" s="76"/>
      <c r="GC164" s="76"/>
      <c r="GD164" s="76"/>
      <c r="GE164" s="76"/>
      <c r="GF164" s="76"/>
      <c r="GG164" s="76"/>
      <c r="GH164" s="76"/>
      <c r="GI164" s="76"/>
      <c r="GJ164" s="76"/>
      <c r="GK164" s="76"/>
      <c r="GL164" s="76"/>
      <c r="GM164" s="76"/>
      <c r="GN164" s="76"/>
      <c r="GO164" s="76"/>
      <c r="GP164" s="76"/>
      <c r="GQ164" s="76"/>
      <c r="GR164" s="76"/>
      <c r="GS164" s="76"/>
      <c r="GT164" s="76"/>
      <c r="GU164" s="76"/>
      <c r="GV164" s="76"/>
      <c r="GW164" s="76"/>
      <c r="GX164" s="76"/>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76"/>
      <c r="IF164" s="76"/>
      <c r="IG164" s="76"/>
      <c r="IH164" s="76"/>
      <c r="II164" s="76"/>
      <c r="IJ164" s="76"/>
      <c r="IK164" s="76"/>
      <c r="IL164" s="76"/>
      <c r="IM164" s="76"/>
      <c r="IN164" s="76"/>
      <c r="IO164" s="76"/>
      <c r="IP164" s="76"/>
      <c r="IQ164" s="76"/>
      <c r="IR164" s="76"/>
      <c r="IS164" s="76"/>
      <c r="IT164" s="76"/>
      <c r="IU164" s="76"/>
    </row>
    <row r="165" ht="14.25" spans="1:25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76"/>
      <c r="IF165" s="76"/>
      <c r="IG165" s="76"/>
      <c r="IH165" s="76"/>
      <c r="II165" s="76"/>
      <c r="IJ165" s="76"/>
      <c r="IK165" s="76"/>
      <c r="IL165" s="76"/>
      <c r="IM165" s="76"/>
      <c r="IN165" s="76"/>
      <c r="IO165" s="76"/>
      <c r="IP165" s="76"/>
      <c r="IQ165" s="76"/>
      <c r="IR165" s="76"/>
      <c r="IS165" s="76"/>
      <c r="IT165" s="76"/>
      <c r="IU165" s="76"/>
    </row>
    <row r="166" ht="14.25" spans="1:25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c r="EO166" s="76"/>
      <c r="EP166" s="76"/>
      <c r="EQ166" s="76"/>
      <c r="ER166" s="76"/>
      <c r="ES166" s="76"/>
      <c r="ET166" s="76"/>
      <c r="EU166" s="76"/>
      <c r="EV166" s="76"/>
      <c r="EW166" s="76"/>
      <c r="EX166" s="76"/>
      <c r="EY166" s="76"/>
      <c r="EZ166" s="76"/>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6"/>
      <c r="GB166" s="76"/>
      <c r="GC166" s="76"/>
      <c r="GD166" s="76"/>
      <c r="GE166" s="76"/>
      <c r="GF166" s="76"/>
      <c r="GG166" s="76"/>
      <c r="GH166" s="76"/>
      <c r="GI166" s="76"/>
      <c r="GJ166" s="76"/>
      <c r="GK166" s="76"/>
      <c r="GL166" s="76"/>
      <c r="GM166" s="76"/>
      <c r="GN166" s="76"/>
      <c r="GO166" s="76"/>
      <c r="GP166" s="76"/>
      <c r="GQ166" s="76"/>
      <c r="GR166" s="76"/>
      <c r="GS166" s="76"/>
      <c r="GT166" s="76"/>
      <c r="GU166" s="76"/>
      <c r="GV166" s="76"/>
      <c r="GW166" s="76"/>
      <c r="GX166" s="76"/>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76"/>
      <c r="IF166" s="76"/>
      <c r="IG166" s="76"/>
      <c r="IH166" s="76"/>
      <c r="II166" s="76"/>
      <c r="IJ166" s="76"/>
      <c r="IK166" s="76"/>
      <c r="IL166" s="76"/>
      <c r="IM166" s="76"/>
      <c r="IN166" s="76"/>
      <c r="IO166" s="76"/>
      <c r="IP166" s="76"/>
      <c r="IQ166" s="76"/>
      <c r="IR166" s="76"/>
      <c r="IS166" s="76"/>
      <c r="IT166" s="76"/>
      <c r="IU166" s="76"/>
    </row>
    <row r="167" ht="14.25" spans="1:25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c r="EO167" s="76"/>
      <c r="EP167" s="76"/>
      <c r="EQ167" s="76"/>
      <c r="ER167" s="76"/>
      <c r="ES167" s="76"/>
      <c r="ET167" s="76"/>
      <c r="EU167" s="76"/>
      <c r="EV167" s="76"/>
      <c r="EW167" s="76"/>
      <c r="EX167" s="76"/>
      <c r="EY167" s="76"/>
      <c r="EZ167" s="76"/>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6"/>
      <c r="GB167" s="76"/>
      <c r="GC167" s="76"/>
      <c r="GD167" s="76"/>
      <c r="GE167" s="76"/>
      <c r="GF167" s="76"/>
      <c r="GG167" s="76"/>
      <c r="GH167" s="76"/>
      <c r="GI167" s="76"/>
      <c r="GJ167" s="76"/>
      <c r="GK167" s="76"/>
      <c r="GL167" s="76"/>
      <c r="GM167" s="76"/>
      <c r="GN167" s="76"/>
      <c r="GO167" s="76"/>
      <c r="GP167" s="76"/>
      <c r="GQ167" s="76"/>
      <c r="GR167" s="76"/>
      <c r="GS167" s="76"/>
      <c r="GT167" s="76"/>
      <c r="GU167" s="76"/>
      <c r="GV167" s="76"/>
      <c r="GW167" s="76"/>
      <c r="GX167" s="76"/>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76"/>
      <c r="IF167" s="76"/>
      <c r="IG167" s="76"/>
      <c r="IH167" s="76"/>
      <c r="II167" s="76"/>
      <c r="IJ167" s="76"/>
      <c r="IK167" s="76"/>
      <c r="IL167" s="76"/>
      <c r="IM167" s="76"/>
      <c r="IN167" s="76"/>
      <c r="IO167" s="76"/>
      <c r="IP167" s="76"/>
      <c r="IQ167" s="76"/>
      <c r="IR167" s="76"/>
      <c r="IS167" s="76"/>
      <c r="IT167" s="76"/>
      <c r="IU167" s="76"/>
    </row>
    <row r="168" ht="14.25" spans="1:25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76"/>
      <c r="IF168" s="76"/>
      <c r="IG168" s="76"/>
      <c r="IH168" s="76"/>
      <c r="II168" s="76"/>
      <c r="IJ168" s="76"/>
      <c r="IK168" s="76"/>
      <c r="IL168" s="76"/>
      <c r="IM168" s="76"/>
      <c r="IN168" s="76"/>
      <c r="IO168" s="76"/>
      <c r="IP168" s="76"/>
      <c r="IQ168" s="76"/>
      <c r="IR168" s="76"/>
      <c r="IS168" s="76"/>
      <c r="IT168" s="76"/>
      <c r="IU168" s="76"/>
    </row>
    <row r="169" ht="14.25" spans="1:25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76"/>
      <c r="IF169" s="76"/>
      <c r="IG169" s="76"/>
      <c r="IH169" s="76"/>
      <c r="II169" s="76"/>
      <c r="IJ169" s="76"/>
      <c r="IK169" s="76"/>
      <c r="IL169" s="76"/>
      <c r="IM169" s="76"/>
      <c r="IN169" s="76"/>
      <c r="IO169" s="76"/>
      <c r="IP169" s="76"/>
      <c r="IQ169" s="76"/>
      <c r="IR169" s="76"/>
      <c r="IS169" s="76"/>
      <c r="IT169" s="76"/>
      <c r="IU169" s="76"/>
    </row>
    <row r="170" ht="14.25" spans="1:25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76"/>
      <c r="DO170" s="76"/>
      <c r="DP170" s="76"/>
      <c r="DQ170" s="76"/>
      <c r="DR170" s="76"/>
      <c r="DS170" s="76"/>
      <c r="DT170" s="76"/>
      <c r="DU170" s="76"/>
      <c r="DV170" s="76"/>
      <c r="DW170" s="76"/>
      <c r="DX170" s="76"/>
      <c r="DY170" s="76"/>
      <c r="DZ170" s="76"/>
      <c r="EA170" s="76"/>
      <c r="EB170" s="76"/>
      <c r="EC170" s="76"/>
      <c r="ED170" s="76"/>
      <c r="EE170" s="76"/>
      <c r="EF170" s="76"/>
      <c r="EG170" s="76"/>
      <c r="EH170" s="76"/>
      <c r="EI170" s="76"/>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76"/>
      <c r="IF170" s="76"/>
      <c r="IG170" s="76"/>
      <c r="IH170" s="76"/>
      <c r="II170" s="76"/>
      <c r="IJ170" s="76"/>
      <c r="IK170" s="76"/>
      <c r="IL170" s="76"/>
      <c r="IM170" s="76"/>
      <c r="IN170" s="76"/>
      <c r="IO170" s="76"/>
      <c r="IP170" s="76"/>
      <c r="IQ170" s="76"/>
      <c r="IR170" s="76"/>
      <c r="IS170" s="76"/>
      <c r="IT170" s="76"/>
      <c r="IU170" s="76"/>
    </row>
    <row r="171" ht="14.25" spans="1:25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76"/>
      <c r="DO171" s="76"/>
      <c r="DP171" s="76"/>
      <c r="DQ171" s="76"/>
      <c r="DR171" s="76"/>
      <c r="DS171" s="76"/>
      <c r="DT171" s="76"/>
      <c r="DU171" s="76"/>
      <c r="DV171" s="76"/>
      <c r="DW171" s="76"/>
      <c r="DX171" s="76"/>
      <c r="DY171" s="76"/>
      <c r="DZ171" s="76"/>
      <c r="EA171" s="76"/>
      <c r="EB171" s="76"/>
      <c r="EC171" s="76"/>
      <c r="ED171" s="76"/>
      <c r="EE171" s="76"/>
      <c r="EF171" s="76"/>
      <c r="EG171" s="76"/>
      <c r="EH171" s="76"/>
      <c r="EI171" s="76"/>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76"/>
      <c r="IF171" s="76"/>
      <c r="IG171" s="76"/>
      <c r="IH171" s="76"/>
      <c r="II171" s="76"/>
      <c r="IJ171" s="76"/>
      <c r="IK171" s="76"/>
      <c r="IL171" s="76"/>
      <c r="IM171" s="76"/>
      <c r="IN171" s="76"/>
      <c r="IO171" s="76"/>
      <c r="IP171" s="76"/>
      <c r="IQ171" s="76"/>
      <c r="IR171" s="76"/>
      <c r="IS171" s="76"/>
      <c r="IT171" s="76"/>
      <c r="IU171" s="76"/>
    </row>
    <row r="172" ht="14.25" spans="1:25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c r="DU172" s="76"/>
      <c r="DV172" s="76"/>
      <c r="DW172" s="76"/>
      <c r="DX172" s="76"/>
      <c r="DY172" s="76"/>
      <c r="DZ172" s="76"/>
      <c r="EA172" s="76"/>
      <c r="EB172" s="76"/>
      <c r="EC172" s="76"/>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76"/>
      <c r="IF172" s="76"/>
      <c r="IG172" s="76"/>
      <c r="IH172" s="76"/>
      <c r="II172" s="76"/>
      <c r="IJ172" s="76"/>
      <c r="IK172" s="76"/>
      <c r="IL172" s="76"/>
      <c r="IM172" s="76"/>
      <c r="IN172" s="76"/>
      <c r="IO172" s="76"/>
      <c r="IP172" s="76"/>
      <c r="IQ172" s="76"/>
      <c r="IR172" s="76"/>
      <c r="IS172" s="76"/>
      <c r="IT172" s="76"/>
      <c r="IU172" s="76"/>
    </row>
    <row r="173" ht="14.25" spans="1:25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c r="IS173" s="76"/>
      <c r="IT173" s="76"/>
      <c r="IU173" s="76"/>
    </row>
    <row r="174" ht="14.25" spans="1:25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76"/>
      <c r="IF174" s="76"/>
      <c r="IG174" s="76"/>
      <c r="IH174" s="76"/>
      <c r="II174" s="76"/>
      <c r="IJ174" s="76"/>
      <c r="IK174" s="76"/>
      <c r="IL174" s="76"/>
      <c r="IM174" s="76"/>
      <c r="IN174" s="76"/>
      <c r="IO174" s="76"/>
      <c r="IP174" s="76"/>
      <c r="IQ174" s="76"/>
      <c r="IR174" s="76"/>
      <c r="IS174" s="76"/>
      <c r="IT174" s="76"/>
      <c r="IU174" s="76"/>
    </row>
    <row r="175" ht="14.25" spans="1:25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c r="DN175" s="76"/>
      <c r="DO175" s="76"/>
      <c r="DP175" s="76"/>
      <c r="DQ175" s="76"/>
      <c r="DR175" s="76"/>
      <c r="DS175" s="76"/>
      <c r="DT175" s="76"/>
      <c r="DU175" s="76"/>
      <c r="DV175" s="76"/>
      <c r="DW175" s="76"/>
      <c r="DX175" s="76"/>
      <c r="DY175" s="76"/>
      <c r="DZ175" s="76"/>
      <c r="EA175" s="76"/>
      <c r="EB175" s="76"/>
      <c r="EC175" s="76"/>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76"/>
      <c r="IF175" s="76"/>
      <c r="IG175" s="76"/>
      <c r="IH175" s="76"/>
      <c r="II175" s="76"/>
      <c r="IJ175" s="76"/>
      <c r="IK175" s="76"/>
      <c r="IL175" s="76"/>
      <c r="IM175" s="76"/>
      <c r="IN175" s="76"/>
      <c r="IO175" s="76"/>
      <c r="IP175" s="76"/>
      <c r="IQ175" s="76"/>
      <c r="IR175" s="76"/>
      <c r="IS175" s="76"/>
      <c r="IT175" s="76"/>
      <c r="IU175" s="76"/>
    </row>
    <row r="176" ht="14.25" spans="1:25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U176" s="76"/>
      <c r="DV176" s="76"/>
      <c r="DW176" s="76"/>
      <c r="DX176" s="76"/>
      <c r="DY176" s="76"/>
      <c r="DZ176" s="76"/>
      <c r="EA176" s="76"/>
      <c r="EB176" s="76"/>
      <c r="EC176" s="76"/>
      <c r="ED176" s="76"/>
      <c r="EE176" s="76"/>
      <c r="EF176" s="76"/>
      <c r="EG176" s="76"/>
      <c r="EH176" s="76"/>
      <c r="EI176" s="76"/>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76"/>
      <c r="IF176" s="76"/>
      <c r="IG176" s="76"/>
      <c r="IH176" s="76"/>
      <c r="II176" s="76"/>
      <c r="IJ176" s="76"/>
      <c r="IK176" s="76"/>
      <c r="IL176" s="76"/>
      <c r="IM176" s="76"/>
      <c r="IN176" s="76"/>
      <c r="IO176" s="76"/>
      <c r="IP176" s="76"/>
      <c r="IQ176" s="76"/>
      <c r="IR176" s="76"/>
      <c r="IS176" s="76"/>
      <c r="IT176" s="76"/>
      <c r="IU176" s="76"/>
    </row>
    <row r="177" ht="14.25" spans="1:25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U177" s="76"/>
      <c r="DV177" s="76"/>
      <c r="DW177" s="76"/>
      <c r="DX177" s="76"/>
      <c r="DY177" s="76"/>
      <c r="DZ177" s="76"/>
      <c r="EA177" s="76"/>
      <c r="EB177" s="76"/>
      <c r="EC177" s="76"/>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76"/>
      <c r="IF177" s="76"/>
      <c r="IG177" s="76"/>
      <c r="IH177" s="76"/>
      <c r="II177" s="76"/>
      <c r="IJ177" s="76"/>
      <c r="IK177" s="76"/>
      <c r="IL177" s="76"/>
      <c r="IM177" s="76"/>
      <c r="IN177" s="76"/>
      <c r="IO177" s="76"/>
      <c r="IP177" s="76"/>
      <c r="IQ177" s="76"/>
      <c r="IR177" s="76"/>
      <c r="IS177" s="76"/>
      <c r="IT177" s="76"/>
      <c r="IU177" s="76"/>
    </row>
    <row r="178" ht="14.25" spans="1:25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76"/>
      <c r="IF178" s="76"/>
      <c r="IG178" s="76"/>
      <c r="IH178" s="76"/>
      <c r="II178" s="76"/>
      <c r="IJ178" s="76"/>
      <c r="IK178" s="76"/>
      <c r="IL178" s="76"/>
      <c r="IM178" s="76"/>
      <c r="IN178" s="76"/>
      <c r="IO178" s="76"/>
      <c r="IP178" s="76"/>
      <c r="IQ178" s="76"/>
      <c r="IR178" s="76"/>
      <c r="IS178" s="76"/>
      <c r="IT178" s="76"/>
      <c r="IU178" s="76"/>
    </row>
    <row r="179" ht="14.25" spans="1:25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U179" s="76"/>
      <c r="DV179" s="76"/>
      <c r="DW179" s="76"/>
      <c r="DX179" s="76"/>
      <c r="DY179" s="76"/>
      <c r="DZ179" s="76"/>
      <c r="EA179" s="76"/>
      <c r="EB179" s="76"/>
      <c r="EC179" s="76"/>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76"/>
      <c r="IF179" s="76"/>
      <c r="IG179" s="76"/>
      <c r="IH179" s="76"/>
      <c r="II179" s="76"/>
      <c r="IJ179" s="76"/>
      <c r="IK179" s="76"/>
      <c r="IL179" s="76"/>
      <c r="IM179" s="76"/>
      <c r="IN179" s="76"/>
      <c r="IO179" s="76"/>
      <c r="IP179" s="76"/>
      <c r="IQ179" s="76"/>
      <c r="IR179" s="76"/>
      <c r="IS179" s="76"/>
      <c r="IT179" s="76"/>
      <c r="IU179" s="76"/>
    </row>
    <row r="180" ht="14.25" spans="1:25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U180" s="76"/>
      <c r="DV180" s="76"/>
      <c r="DW180" s="76"/>
      <c r="DX180" s="76"/>
      <c r="DY180" s="76"/>
      <c r="DZ180" s="76"/>
      <c r="EA180" s="76"/>
      <c r="EB180" s="76"/>
      <c r="EC180" s="76"/>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76"/>
      <c r="IF180" s="76"/>
      <c r="IG180" s="76"/>
      <c r="IH180" s="76"/>
      <c r="II180" s="76"/>
      <c r="IJ180" s="76"/>
      <c r="IK180" s="76"/>
      <c r="IL180" s="76"/>
      <c r="IM180" s="76"/>
      <c r="IN180" s="76"/>
      <c r="IO180" s="76"/>
      <c r="IP180" s="76"/>
      <c r="IQ180" s="76"/>
      <c r="IR180" s="76"/>
      <c r="IS180" s="76"/>
      <c r="IT180" s="76"/>
      <c r="IU180" s="76"/>
    </row>
    <row r="181" ht="14.25" spans="1:25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76"/>
      <c r="IF181" s="76"/>
      <c r="IG181" s="76"/>
      <c r="IH181" s="76"/>
      <c r="II181" s="76"/>
      <c r="IJ181" s="76"/>
      <c r="IK181" s="76"/>
      <c r="IL181" s="76"/>
      <c r="IM181" s="76"/>
      <c r="IN181" s="76"/>
      <c r="IO181" s="76"/>
      <c r="IP181" s="76"/>
      <c r="IQ181" s="76"/>
      <c r="IR181" s="76"/>
      <c r="IS181" s="76"/>
      <c r="IT181" s="76"/>
      <c r="IU181" s="76"/>
    </row>
    <row r="182" ht="14.25" spans="1:25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76"/>
      <c r="IF182" s="76"/>
      <c r="IG182" s="76"/>
      <c r="IH182" s="76"/>
      <c r="II182" s="76"/>
      <c r="IJ182" s="76"/>
      <c r="IK182" s="76"/>
      <c r="IL182" s="76"/>
      <c r="IM182" s="76"/>
      <c r="IN182" s="76"/>
      <c r="IO182" s="76"/>
      <c r="IP182" s="76"/>
      <c r="IQ182" s="76"/>
      <c r="IR182" s="76"/>
      <c r="IS182" s="76"/>
      <c r="IT182" s="76"/>
      <c r="IU182" s="76"/>
    </row>
    <row r="183" ht="14.25" spans="1:25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76"/>
      <c r="IF183" s="76"/>
      <c r="IG183" s="76"/>
      <c r="IH183" s="76"/>
      <c r="II183" s="76"/>
      <c r="IJ183" s="76"/>
      <c r="IK183" s="76"/>
      <c r="IL183" s="76"/>
      <c r="IM183" s="76"/>
      <c r="IN183" s="76"/>
      <c r="IO183" s="76"/>
      <c r="IP183" s="76"/>
      <c r="IQ183" s="76"/>
      <c r="IR183" s="76"/>
      <c r="IS183" s="76"/>
      <c r="IT183" s="76"/>
      <c r="IU183" s="76"/>
    </row>
    <row r="184" ht="14.25" spans="1:25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76"/>
      <c r="IF184" s="76"/>
      <c r="IG184" s="76"/>
      <c r="IH184" s="76"/>
      <c r="II184" s="76"/>
      <c r="IJ184" s="76"/>
      <c r="IK184" s="76"/>
      <c r="IL184" s="76"/>
      <c r="IM184" s="76"/>
      <c r="IN184" s="76"/>
      <c r="IO184" s="76"/>
      <c r="IP184" s="76"/>
      <c r="IQ184" s="76"/>
      <c r="IR184" s="76"/>
      <c r="IS184" s="76"/>
      <c r="IT184" s="76"/>
      <c r="IU184" s="76"/>
    </row>
    <row r="185" ht="14.25" spans="1:25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76"/>
      <c r="IF185" s="76"/>
      <c r="IG185" s="76"/>
      <c r="IH185" s="76"/>
      <c r="II185" s="76"/>
      <c r="IJ185" s="76"/>
      <c r="IK185" s="76"/>
      <c r="IL185" s="76"/>
      <c r="IM185" s="76"/>
      <c r="IN185" s="76"/>
      <c r="IO185" s="76"/>
      <c r="IP185" s="76"/>
      <c r="IQ185" s="76"/>
      <c r="IR185" s="76"/>
      <c r="IS185" s="76"/>
      <c r="IT185" s="76"/>
      <c r="IU185" s="76"/>
    </row>
    <row r="186" ht="14.25" spans="1:25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76"/>
      <c r="IF186" s="76"/>
      <c r="IG186" s="76"/>
      <c r="IH186" s="76"/>
      <c r="II186" s="76"/>
      <c r="IJ186" s="76"/>
      <c r="IK186" s="76"/>
      <c r="IL186" s="76"/>
      <c r="IM186" s="76"/>
      <c r="IN186" s="76"/>
      <c r="IO186" s="76"/>
      <c r="IP186" s="76"/>
      <c r="IQ186" s="76"/>
      <c r="IR186" s="76"/>
      <c r="IS186" s="76"/>
      <c r="IT186" s="76"/>
      <c r="IU186" s="76"/>
    </row>
    <row r="187" ht="14.25" spans="1:25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76"/>
      <c r="IF187" s="76"/>
      <c r="IG187" s="76"/>
      <c r="IH187" s="76"/>
      <c r="II187" s="76"/>
      <c r="IJ187" s="76"/>
      <c r="IK187" s="76"/>
      <c r="IL187" s="76"/>
      <c r="IM187" s="76"/>
      <c r="IN187" s="76"/>
      <c r="IO187" s="76"/>
      <c r="IP187" s="76"/>
      <c r="IQ187" s="76"/>
      <c r="IR187" s="76"/>
      <c r="IS187" s="76"/>
      <c r="IT187" s="76"/>
      <c r="IU187" s="76"/>
    </row>
    <row r="188" ht="14.25" spans="1:25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76"/>
      <c r="EM188" s="76"/>
      <c r="EN188" s="76"/>
      <c r="EO188" s="76"/>
      <c r="EP188" s="76"/>
      <c r="EQ188" s="76"/>
      <c r="ER188" s="76"/>
      <c r="ES188" s="76"/>
      <c r="ET188" s="76"/>
      <c r="EU188" s="76"/>
      <c r="EV188" s="76"/>
      <c r="EW188" s="76"/>
      <c r="EX188" s="76"/>
      <c r="EY188" s="76"/>
      <c r="EZ188" s="76"/>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6"/>
      <c r="GB188" s="76"/>
      <c r="GC188" s="76"/>
      <c r="GD188" s="76"/>
      <c r="GE188" s="76"/>
      <c r="GF188" s="76"/>
      <c r="GG188" s="76"/>
      <c r="GH188" s="76"/>
      <c r="GI188" s="76"/>
      <c r="GJ188" s="76"/>
      <c r="GK188" s="76"/>
      <c r="GL188" s="76"/>
      <c r="GM188" s="76"/>
      <c r="GN188" s="76"/>
      <c r="GO188" s="76"/>
      <c r="GP188" s="76"/>
      <c r="GQ188" s="76"/>
      <c r="GR188" s="76"/>
      <c r="GS188" s="76"/>
      <c r="GT188" s="76"/>
      <c r="GU188" s="76"/>
      <c r="GV188" s="76"/>
      <c r="GW188" s="76"/>
      <c r="GX188" s="76"/>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76"/>
      <c r="IF188" s="76"/>
      <c r="IG188" s="76"/>
      <c r="IH188" s="76"/>
      <c r="II188" s="76"/>
      <c r="IJ188" s="76"/>
      <c r="IK188" s="76"/>
      <c r="IL188" s="76"/>
      <c r="IM188" s="76"/>
      <c r="IN188" s="76"/>
      <c r="IO188" s="76"/>
      <c r="IP188" s="76"/>
      <c r="IQ188" s="76"/>
      <c r="IR188" s="76"/>
      <c r="IS188" s="76"/>
      <c r="IT188" s="76"/>
      <c r="IU188" s="76"/>
    </row>
    <row r="189" ht="14.25" spans="1:25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76"/>
      <c r="DZ189" s="76"/>
      <c r="EA189" s="76"/>
      <c r="EB189" s="76"/>
      <c r="EC189" s="76"/>
      <c r="ED189" s="76"/>
      <c r="EE189" s="76"/>
      <c r="EF189" s="76"/>
      <c r="EG189" s="76"/>
      <c r="EH189" s="76"/>
      <c r="EI189" s="76"/>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c r="GD189" s="76"/>
      <c r="GE189" s="76"/>
      <c r="GF189" s="76"/>
      <c r="GG189" s="76"/>
      <c r="GH189" s="76"/>
      <c r="GI189" s="76"/>
      <c r="GJ189" s="76"/>
      <c r="GK189" s="76"/>
      <c r="GL189" s="76"/>
      <c r="GM189" s="76"/>
      <c r="GN189" s="76"/>
      <c r="GO189" s="76"/>
      <c r="GP189" s="76"/>
      <c r="GQ189" s="76"/>
      <c r="GR189" s="76"/>
      <c r="GS189" s="76"/>
      <c r="GT189" s="76"/>
      <c r="GU189" s="76"/>
      <c r="GV189" s="76"/>
      <c r="GW189" s="76"/>
      <c r="GX189" s="76"/>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76"/>
      <c r="IF189" s="76"/>
      <c r="IG189" s="76"/>
      <c r="IH189" s="76"/>
      <c r="II189" s="76"/>
      <c r="IJ189" s="76"/>
      <c r="IK189" s="76"/>
      <c r="IL189" s="76"/>
      <c r="IM189" s="76"/>
      <c r="IN189" s="76"/>
      <c r="IO189" s="76"/>
      <c r="IP189" s="76"/>
      <c r="IQ189" s="76"/>
      <c r="IR189" s="76"/>
      <c r="IS189" s="76"/>
      <c r="IT189" s="76"/>
      <c r="IU189" s="76"/>
    </row>
    <row r="190" ht="14.25" spans="1:25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76"/>
      <c r="IF190" s="76"/>
      <c r="IG190" s="76"/>
      <c r="IH190" s="76"/>
      <c r="II190" s="76"/>
      <c r="IJ190" s="76"/>
      <c r="IK190" s="76"/>
      <c r="IL190" s="76"/>
      <c r="IM190" s="76"/>
      <c r="IN190" s="76"/>
      <c r="IO190" s="76"/>
      <c r="IP190" s="76"/>
      <c r="IQ190" s="76"/>
      <c r="IR190" s="76"/>
      <c r="IS190" s="76"/>
      <c r="IT190" s="76"/>
      <c r="IU190" s="76"/>
    </row>
    <row r="191" ht="14.25" spans="1:25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6"/>
      <c r="DZ191" s="76"/>
      <c r="EA191" s="76"/>
      <c r="EB191" s="76"/>
      <c r="EC191" s="76"/>
      <c r="ED191" s="76"/>
      <c r="EE191" s="76"/>
      <c r="EF191" s="76"/>
      <c r="EG191" s="76"/>
      <c r="EH191" s="76"/>
      <c r="EI191" s="76"/>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c r="GD191" s="76"/>
      <c r="GE191" s="76"/>
      <c r="GF191" s="76"/>
      <c r="GG191" s="76"/>
      <c r="GH191" s="76"/>
      <c r="GI191" s="76"/>
      <c r="GJ191" s="76"/>
      <c r="GK191" s="76"/>
      <c r="GL191" s="76"/>
      <c r="GM191" s="76"/>
      <c r="GN191" s="76"/>
      <c r="GO191" s="76"/>
      <c r="GP191" s="76"/>
      <c r="GQ191" s="76"/>
      <c r="GR191" s="76"/>
      <c r="GS191" s="76"/>
      <c r="GT191" s="76"/>
      <c r="GU191" s="76"/>
      <c r="GV191" s="76"/>
      <c r="GW191" s="76"/>
      <c r="GX191" s="76"/>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76"/>
      <c r="IF191" s="76"/>
      <c r="IG191" s="76"/>
      <c r="IH191" s="76"/>
      <c r="II191" s="76"/>
      <c r="IJ191" s="76"/>
      <c r="IK191" s="76"/>
      <c r="IL191" s="76"/>
      <c r="IM191" s="76"/>
      <c r="IN191" s="76"/>
      <c r="IO191" s="76"/>
      <c r="IP191" s="76"/>
      <c r="IQ191" s="76"/>
      <c r="IR191" s="76"/>
      <c r="IS191" s="76"/>
      <c r="IT191" s="76"/>
      <c r="IU191" s="76"/>
    </row>
    <row r="192" ht="14.25" spans="1:25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DX192" s="76"/>
      <c r="DY192" s="76"/>
      <c r="DZ192" s="76"/>
      <c r="EA192" s="76"/>
      <c r="EB192" s="76"/>
      <c r="EC192" s="76"/>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c r="GD192" s="76"/>
      <c r="GE192" s="76"/>
      <c r="GF192" s="76"/>
      <c r="GG192" s="76"/>
      <c r="GH192" s="76"/>
      <c r="GI192" s="76"/>
      <c r="GJ192" s="76"/>
      <c r="GK192" s="76"/>
      <c r="GL192" s="76"/>
      <c r="GM192" s="76"/>
      <c r="GN192" s="76"/>
      <c r="GO192" s="76"/>
      <c r="GP192" s="76"/>
      <c r="GQ192" s="76"/>
      <c r="GR192" s="76"/>
      <c r="GS192" s="76"/>
      <c r="GT192" s="76"/>
      <c r="GU192" s="76"/>
      <c r="GV192" s="76"/>
      <c r="GW192" s="76"/>
      <c r="GX192" s="76"/>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76"/>
      <c r="IF192" s="76"/>
      <c r="IG192" s="76"/>
      <c r="IH192" s="76"/>
      <c r="II192" s="76"/>
      <c r="IJ192" s="76"/>
      <c r="IK192" s="76"/>
      <c r="IL192" s="76"/>
      <c r="IM192" s="76"/>
      <c r="IN192" s="76"/>
      <c r="IO192" s="76"/>
      <c r="IP192" s="76"/>
      <c r="IQ192" s="76"/>
      <c r="IR192" s="76"/>
      <c r="IS192" s="76"/>
      <c r="IT192" s="76"/>
      <c r="IU192" s="76"/>
    </row>
    <row r="193" ht="14.25" spans="1:25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DX193" s="76"/>
      <c r="DY193" s="76"/>
      <c r="DZ193" s="76"/>
      <c r="EA193" s="76"/>
      <c r="EB193" s="76"/>
      <c r="EC193" s="76"/>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c r="GD193" s="76"/>
      <c r="GE193" s="76"/>
      <c r="GF193" s="76"/>
      <c r="GG193" s="76"/>
      <c r="GH193" s="76"/>
      <c r="GI193" s="76"/>
      <c r="GJ193" s="76"/>
      <c r="GK193" s="76"/>
      <c r="GL193" s="76"/>
      <c r="GM193" s="76"/>
      <c r="GN193" s="76"/>
      <c r="GO193" s="76"/>
      <c r="GP193" s="76"/>
      <c r="GQ193" s="76"/>
      <c r="GR193" s="76"/>
      <c r="GS193" s="76"/>
      <c r="GT193" s="76"/>
      <c r="GU193" s="76"/>
      <c r="GV193" s="76"/>
      <c r="GW193" s="76"/>
      <c r="GX193" s="76"/>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76"/>
      <c r="IF193" s="76"/>
      <c r="IG193" s="76"/>
      <c r="IH193" s="76"/>
      <c r="II193" s="76"/>
      <c r="IJ193" s="76"/>
      <c r="IK193" s="76"/>
      <c r="IL193" s="76"/>
      <c r="IM193" s="76"/>
      <c r="IN193" s="76"/>
      <c r="IO193" s="76"/>
      <c r="IP193" s="76"/>
      <c r="IQ193" s="76"/>
      <c r="IR193" s="76"/>
      <c r="IS193" s="76"/>
      <c r="IT193" s="76"/>
      <c r="IU193" s="76"/>
    </row>
    <row r="194" ht="14.25" spans="1:25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c r="HJ194" s="76"/>
      <c r="HK194" s="76"/>
      <c r="HL194" s="76"/>
      <c r="HM194" s="76"/>
      <c r="HN194" s="76"/>
      <c r="HO194" s="76"/>
      <c r="HP194" s="76"/>
      <c r="HQ194" s="76"/>
      <c r="HR194" s="76"/>
      <c r="HS194" s="76"/>
      <c r="HT194" s="76"/>
      <c r="HU194" s="76"/>
      <c r="HV194" s="76"/>
      <c r="HW194" s="76"/>
      <c r="HX194" s="76"/>
      <c r="HY194" s="76"/>
      <c r="HZ194" s="76"/>
      <c r="IA194" s="76"/>
      <c r="IB194" s="76"/>
      <c r="IC194" s="76"/>
      <c r="ID194" s="76"/>
      <c r="IE194" s="76"/>
      <c r="IF194" s="76"/>
      <c r="IG194" s="76"/>
      <c r="IH194" s="76"/>
      <c r="II194" s="76"/>
      <c r="IJ194" s="76"/>
      <c r="IK194" s="76"/>
      <c r="IL194" s="76"/>
      <c r="IM194" s="76"/>
      <c r="IN194" s="76"/>
      <c r="IO194" s="76"/>
      <c r="IP194" s="76"/>
      <c r="IQ194" s="76"/>
      <c r="IR194" s="76"/>
      <c r="IS194" s="76"/>
      <c r="IT194" s="76"/>
      <c r="IU194" s="76"/>
    </row>
    <row r="195" ht="14.25" spans="1:25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c r="HJ195" s="76"/>
      <c r="HK195" s="76"/>
      <c r="HL195" s="76"/>
      <c r="HM195" s="76"/>
      <c r="HN195" s="76"/>
      <c r="HO195" s="76"/>
      <c r="HP195" s="76"/>
      <c r="HQ195" s="76"/>
      <c r="HR195" s="76"/>
      <c r="HS195" s="76"/>
      <c r="HT195" s="76"/>
      <c r="HU195" s="76"/>
      <c r="HV195" s="76"/>
      <c r="HW195" s="76"/>
      <c r="HX195" s="76"/>
      <c r="HY195" s="76"/>
      <c r="HZ195" s="76"/>
      <c r="IA195" s="76"/>
      <c r="IB195" s="76"/>
      <c r="IC195" s="76"/>
      <c r="ID195" s="76"/>
      <c r="IE195" s="76"/>
      <c r="IF195" s="76"/>
      <c r="IG195" s="76"/>
      <c r="IH195" s="76"/>
      <c r="II195" s="76"/>
      <c r="IJ195" s="76"/>
      <c r="IK195" s="76"/>
      <c r="IL195" s="76"/>
      <c r="IM195" s="76"/>
      <c r="IN195" s="76"/>
      <c r="IO195" s="76"/>
      <c r="IP195" s="76"/>
      <c r="IQ195" s="76"/>
      <c r="IR195" s="76"/>
      <c r="IS195" s="76"/>
      <c r="IT195" s="76"/>
      <c r="IU195" s="76"/>
    </row>
    <row r="196" ht="14.25" spans="1:25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DX196" s="76"/>
      <c r="DY196" s="76"/>
      <c r="DZ196" s="76"/>
      <c r="EA196" s="76"/>
      <c r="EB196" s="76"/>
      <c r="EC196" s="76"/>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c r="HJ196" s="76"/>
      <c r="HK196" s="76"/>
      <c r="HL196" s="76"/>
      <c r="HM196" s="76"/>
      <c r="HN196" s="76"/>
      <c r="HO196" s="76"/>
      <c r="HP196" s="76"/>
      <c r="HQ196" s="76"/>
      <c r="HR196" s="76"/>
      <c r="HS196" s="76"/>
      <c r="HT196" s="76"/>
      <c r="HU196" s="76"/>
      <c r="HV196" s="76"/>
      <c r="HW196" s="76"/>
      <c r="HX196" s="76"/>
      <c r="HY196" s="76"/>
      <c r="HZ196" s="76"/>
      <c r="IA196" s="76"/>
      <c r="IB196" s="76"/>
      <c r="IC196" s="76"/>
      <c r="ID196" s="76"/>
      <c r="IE196" s="76"/>
      <c r="IF196" s="76"/>
      <c r="IG196" s="76"/>
      <c r="IH196" s="76"/>
      <c r="II196" s="76"/>
      <c r="IJ196" s="76"/>
      <c r="IK196" s="76"/>
      <c r="IL196" s="76"/>
      <c r="IM196" s="76"/>
      <c r="IN196" s="76"/>
      <c r="IO196" s="76"/>
      <c r="IP196" s="76"/>
      <c r="IQ196" s="76"/>
      <c r="IR196" s="76"/>
      <c r="IS196" s="76"/>
      <c r="IT196" s="76"/>
      <c r="IU196" s="76"/>
    </row>
    <row r="197" ht="14.25" spans="1:25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c r="HJ197" s="76"/>
      <c r="HK197" s="76"/>
      <c r="HL197" s="76"/>
      <c r="HM197" s="76"/>
      <c r="HN197" s="76"/>
      <c r="HO197" s="76"/>
      <c r="HP197" s="76"/>
      <c r="HQ197" s="76"/>
      <c r="HR197" s="76"/>
      <c r="HS197" s="76"/>
      <c r="HT197" s="76"/>
      <c r="HU197" s="76"/>
      <c r="HV197" s="76"/>
      <c r="HW197" s="76"/>
      <c r="HX197" s="76"/>
      <c r="HY197" s="76"/>
      <c r="HZ197" s="76"/>
      <c r="IA197" s="76"/>
      <c r="IB197" s="76"/>
      <c r="IC197" s="76"/>
      <c r="ID197" s="76"/>
      <c r="IE197" s="76"/>
      <c r="IF197" s="76"/>
      <c r="IG197" s="76"/>
      <c r="IH197" s="76"/>
      <c r="II197" s="76"/>
      <c r="IJ197" s="76"/>
      <c r="IK197" s="76"/>
      <c r="IL197" s="76"/>
      <c r="IM197" s="76"/>
      <c r="IN197" s="76"/>
      <c r="IO197" s="76"/>
      <c r="IP197" s="76"/>
      <c r="IQ197" s="76"/>
      <c r="IR197" s="76"/>
      <c r="IS197" s="76"/>
      <c r="IT197" s="76"/>
      <c r="IU197" s="76"/>
    </row>
    <row r="198" ht="14.25" spans="1:25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c r="DT198" s="76"/>
      <c r="DU198" s="76"/>
      <c r="DV198" s="76"/>
      <c r="DW198" s="76"/>
      <c r="DX198" s="76"/>
      <c r="DY198" s="76"/>
      <c r="DZ198" s="76"/>
      <c r="EA198" s="76"/>
      <c r="EB198" s="76"/>
      <c r="EC198" s="76"/>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c r="HJ198" s="76"/>
      <c r="HK198" s="76"/>
      <c r="HL198" s="76"/>
      <c r="HM198" s="76"/>
      <c r="HN198" s="76"/>
      <c r="HO198" s="76"/>
      <c r="HP198" s="76"/>
      <c r="HQ198" s="76"/>
      <c r="HR198" s="76"/>
      <c r="HS198" s="76"/>
      <c r="HT198" s="76"/>
      <c r="HU198" s="76"/>
      <c r="HV198" s="76"/>
      <c r="HW198" s="76"/>
      <c r="HX198" s="76"/>
      <c r="HY198" s="76"/>
      <c r="HZ198" s="76"/>
      <c r="IA198" s="76"/>
      <c r="IB198" s="76"/>
      <c r="IC198" s="76"/>
      <c r="ID198" s="76"/>
      <c r="IE198" s="76"/>
      <c r="IF198" s="76"/>
      <c r="IG198" s="76"/>
      <c r="IH198" s="76"/>
      <c r="II198" s="76"/>
      <c r="IJ198" s="76"/>
      <c r="IK198" s="76"/>
      <c r="IL198" s="76"/>
      <c r="IM198" s="76"/>
      <c r="IN198" s="76"/>
      <c r="IO198" s="76"/>
      <c r="IP198" s="76"/>
      <c r="IQ198" s="76"/>
      <c r="IR198" s="76"/>
      <c r="IS198" s="76"/>
      <c r="IT198" s="76"/>
      <c r="IU198" s="76"/>
    </row>
    <row r="199" ht="14.25" spans="1:25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c r="DT199" s="76"/>
      <c r="DU199" s="76"/>
      <c r="DV199" s="76"/>
      <c r="DW199" s="76"/>
      <c r="DX199" s="76"/>
      <c r="DY199" s="76"/>
      <c r="DZ199" s="76"/>
      <c r="EA199" s="76"/>
      <c r="EB199" s="76"/>
      <c r="EC199" s="76"/>
      <c r="ED199" s="76"/>
      <c r="EE199" s="76"/>
      <c r="EF199" s="76"/>
      <c r="EG199" s="76"/>
      <c r="EH199" s="76"/>
      <c r="EI199" s="76"/>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6"/>
      <c r="IL199" s="76"/>
      <c r="IM199" s="76"/>
      <c r="IN199" s="76"/>
      <c r="IO199" s="76"/>
      <c r="IP199" s="76"/>
      <c r="IQ199" s="76"/>
      <c r="IR199" s="76"/>
      <c r="IS199" s="76"/>
      <c r="IT199" s="76"/>
      <c r="IU199" s="76"/>
    </row>
    <row r="200" ht="14.25" spans="1:25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c r="DO200" s="76"/>
      <c r="DP200" s="76"/>
      <c r="DQ200" s="76"/>
      <c r="DR200" s="76"/>
      <c r="DS200" s="76"/>
      <c r="DT200" s="76"/>
      <c r="DU200" s="76"/>
      <c r="DV200" s="76"/>
      <c r="DW200" s="76"/>
      <c r="DX200" s="76"/>
      <c r="DY200" s="76"/>
      <c r="DZ200" s="76"/>
      <c r="EA200" s="76"/>
      <c r="EB200" s="76"/>
      <c r="EC200" s="76"/>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76"/>
      <c r="IF200" s="76"/>
      <c r="IG200" s="76"/>
      <c r="IH200" s="76"/>
      <c r="II200" s="76"/>
      <c r="IJ200" s="76"/>
      <c r="IK200" s="76"/>
      <c r="IL200" s="76"/>
      <c r="IM200" s="76"/>
      <c r="IN200" s="76"/>
      <c r="IO200" s="76"/>
      <c r="IP200" s="76"/>
      <c r="IQ200" s="76"/>
      <c r="IR200" s="76"/>
      <c r="IS200" s="76"/>
      <c r="IT200" s="76"/>
      <c r="IU200" s="76"/>
    </row>
    <row r="201" ht="14.25" spans="1:25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76"/>
      <c r="DJ201" s="76"/>
      <c r="DK201" s="76"/>
      <c r="DL201" s="76"/>
      <c r="DM201" s="76"/>
      <c r="DN201" s="76"/>
      <c r="DO201" s="76"/>
      <c r="DP201" s="76"/>
      <c r="DQ201" s="76"/>
      <c r="DR201" s="76"/>
      <c r="DS201" s="76"/>
      <c r="DT201" s="76"/>
      <c r="DU201" s="76"/>
      <c r="DV201" s="76"/>
      <c r="DW201" s="76"/>
      <c r="DX201" s="76"/>
      <c r="DY201" s="76"/>
      <c r="DZ201" s="76"/>
      <c r="EA201" s="76"/>
      <c r="EB201" s="76"/>
      <c r="EC201" s="76"/>
      <c r="ED201" s="76"/>
      <c r="EE201" s="76"/>
      <c r="EF201" s="76"/>
      <c r="EG201" s="76"/>
      <c r="EH201" s="76"/>
      <c r="EI201" s="76"/>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76"/>
      <c r="IF201" s="76"/>
      <c r="IG201" s="76"/>
      <c r="IH201" s="76"/>
      <c r="II201" s="76"/>
      <c r="IJ201" s="76"/>
      <c r="IK201" s="76"/>
      <c r="IL201" s="76"/>
      <c r="IM201" s="76"/>
      <c r="IN201" s="76"/>
      <c r="IO201" s="76"/>
      <c r="IP201" s="76"/>
      <c r="IQ201" s="76"/>
      <c r="IR201" s="76"/>
      <c r="IS201" s="76"/>
      <c r="IT201" s="76"/>
      <c r="IU201" s="76"/>
    </row>
    <row r="202" ht="14.25" spans="1:25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c r="DU202" s="76"/>
      <c r="DV202" s="76"/>
      <c r="DW202" s="76"/>
      <c r="DX202" s="76"/>
      <c r="DY202" s="76"/>
      <c r="DZ202" s="76"/>
      <c r="EA202" s="76"/>
      <c r="EB202" s="76"/>
      <c r="EC202" s="76"/>
      <c r="ED202" s="76"/>
      <c r="EE202" s="76"/>
      <c r="EF202" s="76"/>
      <c r="EG202" s="76"/>
      <c r="EH202" s="76"/>
      <c r="EI202" s="76"/>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6"/>
      <c r="GB202" s="76"/>
      <c r="GC202" s="76"/>
      <c r="GD202" s="76"/>
      <c r="GE202" s="76"/>
      <c r="GF202" s="76"/>
      <c r="GG202" s="76"/>
      <c r="GH202" s="76"/>
      <c r="GI202" s="76"/>
      <c r="GJ202" s="76"/>
      <c r="GK202" s="76"/>
      <c r="GL202" s="76"/>
      <c r="GM202" s="76"/>
      <c r="GN202" s="76"/>
      <c r="GO202" s="76"/>
      <c r="GP202" s="76"/>
      <c r="GQ202" s="76"/>
      <c r="GR202" s="76"/>
      <c r="GS202" s="76"/>
      <c r="GT202" s="76"/>
      <c r="GU202" s="76"/>
      <c r="GV202" s="76"/>
      <c r="GW202" s="76"/>
      <c r="GX202" s="76"/>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76"/>
      <c r="IF202" s="76"/>
      <c r="IG202" s="76"/>
      <c r="IH202" s="76"/>
      <c r="II202" s="76"/>
      <c r="IJ202" s="76"/>
      <c r="IK202" s="76"/>
      <c r="IL202" s="76"/>
      <c r="IM202" s="76"/>
      <c r="IN202" s="76"/>
      <c r="IO202" s="76"/>
      <c r="IP202" s="76"/>
      <c r="IQ202" s="76"/>
      <c r="IR202" s="76"/>
      <c r="IS202" s="76"/>
      <c r="IT202" s="76"/>
      <c r="IU202" s="76"/>
    </row>
    <row r="203" ht="14.25" spans="1:25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76"/>
      <c r="IF203" s="76"/>
      <c r="IG203" s="76"/>
      <c r="IH203" s="76"/>
      <c r="II203" s="76"/>
      <c r="IJ203" s="76"/>
      <c r="IK203" s="76"/>
      <c r="IL203" s="76"/>
      <c r="IM203" s="76"/>
      <c r="IN203" s="76"/>
      <c r="IO203" s="76"/>
      <c r="IP203" s="76"/>
      <c r="IQ203" s="76"/>
      <c r="IR203" s="76"/>
      <c r="IS203" s="76"/>
      <c r="IT203" s="76"/>
      <c r="IU203" s="76"/>
    </row>
    <row r="204" ht="14.25" spans="1:25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6"/>
      <c r="GB204" s="76"/>
      <c r="GC204" s="76"/>
      <c r="GD204" s="76"/>
      <c r="GE204" s="76"/>
      <c r="GF204" s="76"/>
      <c r="GG204" s="76"/>
      <c r="GH204" s="76"/>
      <c r="GI204" s="76"/>
      <c r="GJ204" s="76"/>
      <c r="GK204" s="76"/>
      <c r="GL204" s="76"/>
      <c r="GM204" s="76"/>
      <c r="GN204" s="76"/>
      <c r="GO204" s="76"/>
      <c r="GP204" s="76"/>
      <c r="GQ204" s="76"/>
      <c r="GR204" s="76"/>
      <c r="GS204" s="76"/>
      <c r="GT204" s="76"/>
      <c r="GU204" s="76"/>
      <c r="GV204" s="76"/>
      <c r="GW204" s="76"/>
      <c r="GX204" s="76"/>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76"/>
      <c r="IF204" s="76"/>
      <c r="IG204" s="76"/>
      <c r="IH204" s="76"/>
      <c r="II204" s="76"/>
      <c r="IJ204" s="76"/>
      <c r="IK204" s="76"/>
      <c r="IL204" s="76"/>
      <c r="IM204" s="76"/>
      <c r="IN204" s="76"/>
      <c r="IO204" s="76"/>
      <c r="IP204" s="76"/>
      <c r="IQ204" s="76"/>
      <c r="IR204" s="76"/>
      <c r="IS204" s="76"/>
      <c r="IT204" s="76"/>
      <c r="IU204" s="76"/>
    </row>
    <row r="205" ht="14.25" spans="1:25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6"/>
      <c r="GB205" s="76"/>
      <c r="GC205" s="76"/>
      <c r="GD205" s="76"/>
      <c r="GE205" s="76"/>
      <c r="GF205" s="76"/>
      <c r="GG205" s="76"/>
      <c r="GH205" s="76"/>
      <c r="GI205" s="76"/>
      <c r="GJ205" s="76"/>
      <c r="GK205" s="76"/>
      <c r="GL205" s="76"/>
      <c r="GM205" s="76"/>
      <c r="GN205" s="76"/>
      <c r="GO205" s="76"/>
      <c r="GP205" s="76"/>
      <c r="GQ205" s="76"/>
      <c r="GR205" s="76"/>
      <c r="GS205" s="76"/>
      <c r="GT205" s="76"/>
      <c r="GU205" s="76"/>
      <c r="GV205" s="76"/>
      <c r="GW205" s="76"/>
      <c r="GX205" s="76"/>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76"/>
      <c r="IF205" s="76"/>
      <c r="IG205" s="76"/>
      <c r="IH205" s="76"/>
      <c r="II205" s="76"/>
      <c r="IJ205" s="76"/>
      <c r="IK205" s="76"/>
      <c r="IL205" s="76"/>
      <c r="IM205" s="76"/>
      <c r="IN205" s="76"/>
      <c r="IO205" s="76"/>
      <c r="IP205" s="76"/>
      <c r="IQ205" s="76"/>
      <c r="IR205" s="76"/>
      <c r="IS205" s="76"/>
      <c r="IT205" s="76"/>
      <c r="IU205" s="76"/>
    </row>
    <row r="206" ht="14.25" spans="1:25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c r="DU206" s="76"/>
      <c r="DV206" s="76"/>
      <c r="DW206" s="76"/>
      <c r="DX206" s="76"/>
      <c r="DY206" s="76"/>
      <c r="DZ206" s="76"/>
      <c r="EA206" s="76"/>
      <c r="EB206" s="76"/>
      <c r="EC206" s="76"/>
      <c r="ED206" s="76"/>
      <c r="EE206" s="76"/>
      <c r="EF206" s="76"/>
      <c r="EG206" s="76"/>
      <c r="EH206" s="76"/>
      <c r="EI206" s="76"/>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c r="FH206" s="76"/>
      <c r="FI206" s="76"/>
      <c r="FJ206" s="76"/>
      <c r="FK206" s="76"/>
      <c r="FL206" s="76"/>
      <c r="FM206" s="76"/>
      <c r="FN206" s="76"/>
      <c r="FO206" s="76"/>
      <c r="FP206" s="76"/>
      <c r="FQ206" s="76"/>
      <c r="FR206" s="76"/>
      <c r="FS206" s="76"/>
      <c r="FT206" s="76"/>
      <c r="FU206" s="76"/>
      <c r="FV206" s="76"/>
      <c r="FW206" s="76"/>
      <c r="FX206" s="76"/>
      <c r="FY206" s="76"/>
      <c r="FZ206" s="76"/>
      <c r="GA206" s="76"/>
      <c r="GB206" s="76"/>
      <c r="GC206" s="76"/>
      <c r="GD206" s="76"/>
      <c r="GE206" s="76"/>
      <c r="GF206" s="76"/>
      <c r="GG206" s="76"/>
      <c r="GH206" s="76"/>
      <c r="GI206" s="76"/>
      <c r="GJ206" s="76"/>
      <c r="GK206" s="76"/>
      <c r="GL206" s="76"/>
      <c r="GM206" s="76"/>
      <c r="GN206" s="76"/>
      <c r="GO206" s="76"/>
      <c r="GP206" s="76"/>
      <c r="GQ206" s="76"/>
      <c r="GR206" s="76"/>
      <c r="GS206" s="76"/>
      <c r="GT206" s="76"/>
      <c r="GU206" s="76"/>
      <c r="GV206" s="76"/>
      <c r="GW206" s="76"/>
      <c r="GX206" s="76"/>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76"/>
      <c r="IF206" s="76"/>
      <c r="IG206" s="76"/>
      <c r="IH206" s="76"/>
      <c r="II206" s="76"/>
      <c r="IJ206" s="76"/>
      <c r="IK206" s="76"/>
      <c r="IL206" s="76"/>
      <c r="IM206" s="76"/>
      <c r="IN206" s="76"/>
      <c r="IO206" s="76"/>
      <c r="IP206" s="76"/>
      <c r="IQ206" s="76"/>
      <c r="IR206" s="76"/>
      <c r="IS206" s="76"/>
      <c r="IT206" s="76"/>
      <c r="IU206" s="76"/>
    </row>
    <row r="207" ht="14.25" spans="1:25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76"/>
      <c r="EF207" s="76"/>
      <c r="EG207" s="76"/>
      <c r="EH207" s="76"/>
      <c r="EI207" s="76"/>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6"/>
      <c r="GB207" s="76"/>
      <c r="GC207" s="76"/>
      <c r="GD207" s="76"/>
      <c r="GE207" s="76"/>
      <c r="GF207" s="76"/>
      <c r="GG207" s="76"/>
      <c r="GH207" s="76"/>
      <c r="GI207" s="76"/>
      <c r="GJ207" s="76"/>
      <c r="GK207" s="76"/>
      <c r="GL207" s="76"/>
      <c r="GM207" s="76"/>
      <c r="GN207" s="76"/>
      <c r="GO207" s="76"/>
      <c r="GP207" s="76"/>
      <c r="GQ207" s="76"/>
      <c r="GR207" s="76"/>
      <c r="GS207" s="76"/>
      <c r="GT207" s="76"/>
      <c r="GU207" s="76"/>
      <c r="GV207" s="76"/>
      <c r="GW207" s="76"/>
      <c r="GX207" s="76"/>
      <c r="GY207" s="76"/>
      <c r="GZ207" s="76"/>
      <c r="HA207" s="76"/>
      <c r="HB207" s="76"/>
      <c r="HC207" s="76"/>
      <c r="HD207" s="76"/>
      <c r="HE207" s="76"/>
      <c r="HF207" s="76"/>
      <c r="HG207" s="76"/>
      <c r="HH207" s="76"/>
      <c r="HI207" s="76"/>
      <c r="HJ207" s="76"/>
      <c r="HK207" s="76"/>
      <c r="HL207" s="76"/>
      <c r="HM207" s="76"/>
      <c r="HN207" s="76"/>
      <c r="HO207" s="76"/>
      <c r="HP207" s="76"/>
      <c r="HQ207" s="76"/>
      <c r="HR207" s="76"/>
      <c r="HS207" s="76"/>
      <c r="HT207" s="76"/>
      <c r="HU207" s="76"/>
      <c r="HV207" s="76"/>
      <c r="HW207" s="76"/>
      <c r="HX207" s="76"/>
      <c r="HY207" s="76"/>
      <c r="HZ207" s="76"/>
      <c r="IA207" s="76"/>
      <c r="IB207" s="76"/>
      <c r="IC207" s="76"/>
      <c r="ID207" s="76"/>
      <c r="IE207" s="76"/>
      <c r="IF207" s="76"/>
      <c r="IG207" s="76"/>
      <c r="IH207" s="76"/>
      <c r="II207" s="76"/>
      <c r="IJ207" s="76"/>
      <c r="IK207" s="76"/>
      <c r="IL207" s="76"/>
      <c r="IM207" s="76"/>
      <c r="IN207" s="76"/>
      <c r="IO207" s="76"/>
      <c r="IP207" s="76"/>
      <c r="IQ207" s="76"/>
      <c r="IR207" s="76"/>
      <c r="IS207" s="76"/>
      <c r="IT207" s="76"/>
      <c r="IU207" s="76"/>
    </row>
    <row r="208" ht="14.25" spans="1:25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c r="DE208" s="76"/>
      <c r="DF208" s="76"/>
      <c r="DG208" s="76"/>
      <c r="DH208" s="76"/>
      <c r="DI208" s="76"/>
      <c r="DJ208" s="76"/>
      <c r="DK208" s="76"/>
      <c r="DL208" s="76"/>
      <c r="DM208" s="76"/>
      <c r="DN208" s="76"/>
      <c r="DO208" s="76"/>
      <c r="DP208" s="76"/>
      <c r="DQ208" s="76"/>
      <c r="DR208" s="76"/>
      <c r="DS208" s="76"/>
      <c r="DT208" s="76"/>
      <c r="DU208" s="76"/>
      <c r="DV208" s="76"/>
      <c r="DW208" s="76"/>
      <c r="DX208" s="76"/>
      <c r="DY208" s="76"/>
      <c r="DZ208" s="76"/>
      <c r="EA208" s="76"/>
      <c r="EB208" s="76"/>
      <c r="EC208" s="76"/>
      <c r="ED208" s="76"/>
      <c r="EE208" s="76"/>
      <c r="EF208" s="76"/>
      <c r="EG208" s="76"/>
      <c r="EH208" s="76"/>
      <c r="EI208" s="76"/>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c r="FN208" s="76"/>
      <c r="FO208" s="76"/>
      <c r="FP208" s="76"/>
      <c r="FQ208" s="76"/>
      <c r="FR208" s="76"/>
      <c r="FS208" s="76"/>
      <c r="FT208" s="76"/>
      <c r="FU208" s="76"/>
      <c r="FV208" s="76"/>
      <c r="FW208" s="76"/>
      <c r="FX208" s="76"/>
      <c r="FY208" s="76"/>
      <c r="FZ208" s="76"/>
      <c r="GA208" s="76"/>
      <c r="GB208" s="76"/>
      <c r="GC208" s="76"/>
      <c r="GD208" s="76"/>
      <c r="GE208" s="76"/>
      <c r="GF208" s="76"/>
      <c r="GG208" s="76"/>
      <c r="GH208" s="76"/>
      <c r="GI208" s="76"/>
      <c r="GJ208" s="76"/>
      <c r="GK208" s="76"/>
      <c r="GL208" s="76"/>
      <c r="GM208" s="76"/>
      <c r="GN208" s="76"/>
      <c r="GO208" s="76"/>
      <c r="GP208" s="76"/>
      <c r="GQ208" s="76"/>
      <c r="GR208" s="76"/>
      <c r="GS208" s="76"/>
      <c r="GT208" s="76"/>
      <c r="GU208" s="76"/>
      <c r="GV208" s="76"/>
      <c r="GW208" s="76"/>
      <c r="GX208" s="76"/>
      <c r="GY208" s="76"/>
      <c r="GZ208" s="76"/>
      <c r="HA208" s="76"/>
      <c r="HB208" s="76"/>
      <c r="HC208" s="76"/>
      <c r="HD208" s="76"/>
      <c r="HE208" s="76"/>
      <c r="HF208" s="76"/>
      <c r="HG208" s="76"/>
      <c r="HH208" s="76"/>
      <c r="HI208" s="76"/>
      <c r="HJ208" s="76"/>
      <c r="HK208" s="76"/>
      <c r="HL208" s="76"/>
      <c r="HM208" s="76"/>
      <c r="HN208" s="76"/>
      <c r="HO208" s="76"/>
      <c r="HP208" s="76"/>
      <c r="HQ208" s="76"/>
      <c r="HR208" s="76"/>
      <c r="HS208" s="76"/>
      <c r="HT208" s="76"/>
      <c r="HU208" s="76"/>
      <c r="HV208" s="76"/>
      <c r="HW208" s="76"/>
      <c r="HX208" s="76"/>
      <c r="HY208" s="76"/>
      <c r="HZ208" s="76"/>
      <c r="IA208" s="76"/>
      <c r="IB208" s="76"/>
      <c r="IC208" s="76"/>
      <c r="ID208" s="76"/>
      <c r="IE208" s="76"/>
      <c r="IF208" s="76"/>
      <c r="IG208" s="76"/>
      <c r="IH208" s="76"/>
      <c r="II208" s="76"/>
      <c r="IJ208" s="76"/>
      <c r="IK208" s="76"/>
      <c r="IL208" s="76"/>
      <c r="IM208" s="76"/>
      <c r="IN208" s="76"/>
      <c r="IO208" s="76"/>
      <c r="IP208" s="76"/>
      <c r="IQ208" s="76"/>
      <c r="IR208" s="76"/>
      <c r="IS208" s="76"/>
      <c r="IT208" s="76"/>
      <c r="IU208" s="76"/>
    </row>
    <row r="209" ht="14.25" spans="1:25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6"/>
      <c r="DI209" s="76"/>
      <c r="DJ209" s="76"/>
      <c r="DK209" s="76"/>
      <c r="DL209" s="76"/>
      <c r="DM209" s="76"/>
      <c r="DN209" s="76"/>
      <c r="DO209" s="76"/>
      <c r="DP209" s="76"/>
      <c r="DQ209" s="76"/>
      <c r="DR209" s="76"/>
      <c r="DS209" s="76"/>
      <c r="DT209" s="76"/>
      <c r="DU209" s="76"/>
      <c r="DV209" s="76"/>
      <c r="DW209" s="76"/>
      <c r="DX209" s="76"/>
      <c r="DY209" s="76"/>
      <c r="DZ209" s="76"/>
      <c r="EA209" s="76"/>
      <c r="EB209" s="76"/>
      <c r="EC209" s="76"/>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6"/>
      <c r="GB209" s="76"/>
      <c r="GC209" s="76"/>
      <c r="GD209" s="76"/>
      <c r="GE209" s="76"/>
      <c r="GF209" s="76"/>
      <c r="GG209" s="76"/>
      <c r="GH209" s="76"/>
      <c r="GI209" s="76"/>
      <c r="GJ209" s="76"/>
      <c r="GK209" s="76"/>
      <c r="GL209" s="76"/>
      <c r="GM209" s="76"/>
      <c r="GN209" s="76"/>
      <c r="GO209" s="76"/>
      <c r="GP209" s="76"/>
      <c r="GQ209" s="76"/>
      <c r="GR209" s="76"/>
      <c r="GS209" s="76"/>
      <c r="GT209" s="76"/>
      <c r="GU209" s="76"/>
      <c r="GV209" s="76"/>
      <c r="GW209" s="76"/>
      <c r="GX209" s="76"/>
      <c r="GY209" s="76"/>
      <c r="GZ209" s="76"/>
      <c r="HA209" s="76"/>
      <c r="HB209" s="76"/>
      <c r="HC209" s="76"/>
      <c r="HD209" s="76"/>
      <c r="HE209" s="76"/>
      <c r="HF209" s="76"/>
      <c r="HG209" s="76"/>
      <c r="HH209" s="76"/>
      <c r="HI209" s="76"/>
      <c r="HJ209" s="76"/>
      <c r="HK209" s="76"/>
      <c r="HL209" s="76"/>
      <c r="HM209" s="76"/>
      <c r="HN209" s="76"/>
      <c r="HO209" s="76"/>
      <c r="HP209" s="76"/>
      <c r="HQ209" s="76"/>
      <c r="HR209" s="76"/>
      <c r="HS209" s="76"/>
      <c r="HT209" s="76"/>
      <c r="HU209" s="76"/>
      <c r="HV209" s="76"/>
      <c r="HW209" s="76"/>
      <c r="HX209" s="76"/>
      <c r="HY209" s="76"/>
      <c r="HZ209" s="76"/>
      <c r="IA209" s="76"/>
      <c r="IB209" s="76"/>
      <c r="IC209" s="76"/>
      <c r="ID209" s="76"/>
      <c r="IE209" s="76"/>
      <c r="IF209" s="76"/>
      <c r="IG209" s="76"/>
      <c r="IH209" s="76"/>
      <c r="II209" s="76"/>
      <c r="IJ209" s="76"/>
      <c r="IK209" s="76"/>
      <c r="IL209" s="76"/>
      <c r="IM209" s="76"/>
      <c r="IN209" s="76"/>
      <c r="IO209" s="76"/>
      <c r="IP209" s="76"/>
      <c r="IQ209" s="76"/>
      <c r="IR209" s="76"/>
      <c r="IS209" s="76"/>
      <c r="IT209" s="76"/>
      <c r="IU209" s="76"/>
    </row>
    <row r="210" ht="14.25" spans="1:25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c r="FN210" s="76"/>
      <c r="FO210" s="76"/>
      <c r="FP210" s="76"/>
      <c r="FQ210" s="76"/>
      <c r="FR210" s="76"/>
      <c r="FS210" s="76"/>
      <c r="FT210" s="76"/>
      <c r="FU210" s="76"/>
      <c r="FV210" s="76"/>
      <c r="FW210" s="76"/>
      <c r="FX210" s="76"/>
      <c r="FY210" s="76"/>
      <c r="FZ210" s="76"/>
      <c r="GA210" s="76"/>
      <c r="GB210" s="76"/>
      <c r="GC210" s="76"/>
      <c r="GD210" s="76"/>
      <c r="GE210" s="76"/>
      <c r="GF210" s="76"/>
      <c r="GG210" s="76"/>
      <c r="GH210" s="76"/>
      <c r="GI210" s="76"/>
      <c r="GJ210" s="76"/>
      <c r="GK210" s="76"/>
      <c r="GL210" s="76"/>
      <c r="GM210" s="76"/>
      <c r="GN210" s="76"/>
      <c r="GO210" s="76"/>
      <c r="GP210" s="76"/>
      <c r="GQ210" s="76"/>
      <c r="GR210" s="76"/>
      <c r="GS210" s="76"/>
      <c r="GT210" s="76"/>
      <c r="GU210" s="76"/>
      <c r="GV210" s="76"/>
      <c r="GW210" s="76"/>
      <c r="GX210" s="76"/>
      <c r="GY210" s="76"/>
      <c r="GZ210" s="76"/>
      <c r="HA210" s="76"/>
      <c r="HB210" s="76"/>
      <c r="HC210" s="76"/>
      <c r="HD210" s="76"/>
      <c r="HE210" s="76"/>
      <c r="HF210" s="76"/>
      <c r="HG210" s="76"/>
      <c r="HH210" s="76"/>
      <c r="HI210" s="76"/>
      <c r="HJ210" s="76"/>
      <c r="HK210" s="76"/>
      <c r="HL210" s="76"/>
      <c r="HM210" s="76"/>
      <c r="HN210" s="76"/>
      <c r="HO210" s="76"/>
      <c r="HP210" s="76"/>
      <c r="HQ210" s="76"/>
      <c r="HR210" s="76"/>
      <c r="HS210" s="76"/>
      <c r="HT210" s="76"/>
      <c r="HU210" s="76"/>
      <c r="HV210" s="76"/>
      <c r="HW210" s="76"/>
      <c r="HX210" s="76"/>
      <c r="HY210" s="76"/>
      <c r="HZ210" s="76"/>
      <c r="IA210" s="76"/>
      <c r="IB210" s="76"/>
      <c r="IC210" s="76"/>
      <c r="ID210" s="76"/>
      <c r="IE210" s="76"/>
      <c r="IF210" s="76"/>
      <c r="IG210" s="76"/>
      <c r="IH210" s="76"/>
      <c r="II210" s="76"/>
      <c r="IJ210" s="76"/>
      <c r="IK210" s="76"/>
      <c r="IL210" s="76"/>
      <c r="IM210" s="76"/>
      <c r="IN210" s="76"/>
      <c r="IO210" s="76"/>
      <c r="IP210" s="76"/>
      <c r="IQ210" s="76"/>
      <c r="IR210" s="76"/>
      <c r="IS210" s="76"/>
      <c r="IT210" s="76"/>
      <c r="IU210" s="76"/>
    </row>
    <row r="211" ht="14.25" spans="1:25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c r="CK211" s="76"/>
      <c r="CL211" s="76"/>
      <c r="CM211" s="76"/>
      <c r="CN211" s="76"/>
      <c r="CO211" s="76"/>
      <c r="CP211" s="76"/>
      <c r="CQ211" s="76"/>
      <c r="CR211" s="76"/>
      <c r="CS211" s="76"/>
      <c r="CT211" s="76"/>
      <c r="CU211" s="76"/>
      <c r="CV211" s="76"/>
      <c r="CW211" s="76"/>
      <c r="CX211" s="76"/>
      <c r="CY211" s="76"/>
      <c r="CZ211" s="76"/>
      <c r="DA211" s="76"/>
      <c r="DB211" s="76"/>
      <c r="DC211" s="76"/>
      <c r="DD211" s="76"/>
      <c r="DE211" s="76"/>
      <c r="DF211" s="76"/>
      <c r="DG211" s="76"/>
      <c r="DH211" s="76"/>
      <c r="DI211" s="76"/>
      <c r="DJ211" s="76"/>
      <c r="DK211" s="76"/>
      <c r="DL211" s="76"/>
      <c r="DM211" s="76"/>
      <c r="DN211" s="76"/>
      <c r="DO211" s="76"/>
      <c r="DP211" s="76"/>
      <c r="DQ211" s="76"/>
      <c r="DR211" s="76"/>
      <c r="DS211" s="76"/>
      <c r="DT211" s="76"/>
      <c r="DU211" s="76"/>
      <c r="DV211" s="76"/>
      <c r="DW211" s="76"/>
      <c r="DX211" s="76"/>
      <c r="DY211" s="76"/>
      <c r="DZ211" s="76"/>
      <c r="EA211" s="76"/>
      <c r="EB211" s="76"/>
      <c r="EC211" s="76"/>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6"/>
      <c r="GB211" s="76"/>
      <c r="GC211" s="76"/>
      <c r="GD211" s="76"/>
      <c r="GE211" s="76"/>
      <c r="GF211" s="76"/>
      <c r="GG211" s="76"/>
      <c r="GH211" s="76"/>
      <c r="GI211" s="76"/>
      <c r="GJ211" s="76"/>
      <c r="GK211" s="76"/>
      <c r="GL211" s="76"/>
      <c r="GM211" s="76"/>
      <c r="GN211" s="76"/>
      <c r="GO211" s="76"/>
      <c r="GP211" s="76"/>
      <c r="GQ211" s="76"/>
      <c r="GR211" s="76"/>
      <c r="GS211" s="76"/>
      <c r="GT211" s="76"/>
      <c r="GU211" s="76"/>
      <c r="GV211" s="76"/>
      <c r="GW211" s="76"/>
      <c r="GX211" s="76"/>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76"/>
      <c r="IF211" s="76"/>
      <c r="IG211" s="76"/>
      <c r="IH211" s="76"/>
      <c r="II211" s="76"/>
      <c r="IJ211" s="76"/>
      <c r="IK211" s="76"/>
      <c r="IL211" s="76"/>
      <c r="IM211" s="76"/>
      <c r="IN211" s="76"/>
      <c r="IO211" s="76"/>
      <c r="IP211" s="76"/>
      <c r="IQ211" s="76"/>
      <c r="IR211" s="76"/>
      <c r="IS211" s="76"/>
      <c r="IT211" s="76"/>
      <c r="IU211" s="76"/>
    </row>
    <row r="212" ht="14.25" spans="1:25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6"/>
      <c r="GB212" s="76"/>
      <c r="GC212" s="76"/>
      <c r="GD212" s="76"/>
      <c r="GE212" s="76"/>
      <c r="GF212" s="76"/>
      <c r="GG212" s="76"/>
      <c r="GH212" s="76"/>
      <c r="GI212" s="76"/>
      <c r="GJ212" s="76"/>
      <c r="GK212" s="76"/>
      <c r="GL212" s="76"/>
      <c r="GM212" s="76"/>
      <c r="GN212" s="76"/>
      <c r="GO212" s="76"/>
      <c r="GP212" s="76"/>
      <c r="GQ212" s="76"/>
      <c r="GR212" s="76"/>
      <c r="GS212" s="76"/>
      <c r="GT212" s="76"/>
      <c r="GU212" s="76"/>
      <c r="GV212" s="76"/>
      <c r="GW212" s="76"/>
      <c r="GX212" s="76"/>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76"/>
      <c r="IF212" s="76"/>
      <c r="IG212" s="76"/>
      <c r="IH212" s="76"/>
      <c r="II212" s="76"/>
      <c r="IJ212" s="76"/>
      <c r="IK212" s="76"/>
      <c r="IL212" s="76"/>
      <c r="IM212" s="76"/>
      <c r="IN212" s="76"/>
      <c r="IO212" s="76"/>
      <c r="IP212" s="76"/>
      <c r="IQ212" s="76"/>
      <c r="IR212" s="76"/>
      <c r="IS212" s="76"/>
      <c r="IT212" s="76"/>
      <c r="IU212" s="76"/>
    </row>
    <row r="213" ht="14.25" spans="1:25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76"/>
      <c r="CN213" s="76"/>
      <c r="CO213" s="76"/>
      <c r="CP213" s="76"/>
      <c r="CQ213" s="76"/>
      <c r="CR213" s="76"/>
      <c r="CS213" s="76"/>
      <c r="CT213" s="76"/>
      <c r="CU213" s="76"/>
      <c r="CV213" s="76"/>
      <c r="CW213" s="76"/>
      <c r="CX213" s="76"/>
      <c r="CY213" s="76"/>
      <c r="CZ213" s="76"/>
      <c r="DA213" s="76"/>
      <c r="DB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6"/>
      <c r="GB213" s="76"/>
      <c r="GC213" s="76"/>
      <c r="GD213" s="76"/>
      <c r="GE213" s="76"/>
      <c r="GF213" s="76"/>
      <c r="GG213" s="76"/>
      <c r="GH213" s="76"/>
      <c r="GI213" s="76"/>
      <c r="GJ213" s="76"/>
      <c r="GK213" s="76"/>
      <c r="GL213" s="76"/>
      <c r="GM213" s="76"/>
      <c r="GN213" s="76"/>
      <c r="GO213" s="76"/>
      <c r="GP213" s="76"/>
      <c r="GQ213" s="76"/>
      <c r="GR213" s="76"/>
      <c r="GS213" s="76"/>
      <c r="GT213" s="76"/>
      <c r="GU213" s="76"/>
      <c r="GV213" s="76"/>
      <c r="GW213" s="76"/>
      <c r="GX213" s="76"/>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76"/>
      <c r="IF213" s="76"/>
      <c r="IG213" s="76"/>
      <c r="IH213" s="76"/>
      <c r="II213" s="76"/>
      <c r="IJ213" s="76"/>
      <c r="IK213" s="76"/>
      <c r="IL213" s="76"/>
      <c r="IM213" s="76"/>
      <c r="IN213" s="76"/>
      <c r="IO213" s="76"/>
      <c r="IP213" s="76"/>
      <c r="IQ213" s="76"/>
      <c r="IR213" s="76"/>
      <c r="IS213" s="76"/>
      <c r="IT213" s="76"/>
      <c r="IU213" s="76"/>
    </row>
    <row r="214" ht="14.25" spans="1:25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6"/>
      <c r="GB214" s="76"/>
      <c r="GC214" s="76"/>
      <c r="GD214" s="76"/>
      <c r="GE214" s="76"/>
      <c r="GF214" s="76"/>
      <c r="GG214" s="76"/>
      <c r="GH214" s="76"/>
      <c r="GI214" s="76"/>
      <c r="GJ214" s="76"/>
      <c r="GK214" s="76"/>
      <c r="GL214" s="76"/>
      <c r="GM214" s="76"/>
      <c r="GN214" s="76"/>
      <c r="GO214" s="76"/>
      <c r="GP214" s="76"/>
      <c r="GQ214" s="76"/>
      <c r="GR214" s="76"/>
      <c r="GS214" s="76"/>
      <c r="GT214" s="76"/>
      <c r="GU214" s="76"/>
      <c r="GV214" s="76"/>
      <c r="GW214" s="76"/>
      <c r="GX214" s="76"/>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76"/>
      <c r="IF214" s="76"/>
      <c r="IG214" s="76"/>
      <c r="IH214" s="76"/>
      <c r="II214" s="76"/>
      <c r="IJ214" s="76"/>
      <c r="IK214" s="76"/>
      <c r="IL214" s="76"/>
      <c r="IM214" s="76"/>
      <c r="IN214" s="76"/>
      <c r="IO214" s="76"/>
      <c r="IP214" s="76"/>
      <c r="IQ214" s="76"/>
      <c r="IR214" s="76"/>
      <c r="IS214" s="76"/>
      <c r="IT214" s="76"/>
      <c r="IU214" s="76"/>
    </row>
    <row r="215" ht="14.25" spans="1:25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c r="CQ215" s="76"/>
      <c r="CR215" s="76"/>
      <c r="CS215" s="76"/>
      <c r="CT215" s="76"/>
      <c r="CU215" s="76"/>
      <c r="CV215" s="76"/>
      <c r="CW215" s="76"/>
      <c r="CX215" s="76"/>
      <c r="CY215" s="76"/>
      <c r="CZ215" s="76"/>
      <c r="DA215" s="76"/>
      <c r="DB215" s="76"/>
      <c r="DC215" s="76"/>
      <c r="DD215" s="76"/>
      <c r="DE215" s="76"/>
      <c r="DF215" s="76"/>
      <c r="DG215" s="76"/>
      <c r="DH215" s="76"/>
      <c r="DI215" s="76"/>
      <c r="DJ215" s="76"/>
      <c r="DK215" s="76"/>
      <c r="DL215" s="76"/>
      <c r="DM215" s="76"/>
      <c r="DN215" s="76"/>
      <c r="DO215" s="76"/>
      <c r="DP215" s="76"/>
      <c r="DQ215" s="76"/>
      <c r="DR215" s="76"/>
      <c r="DS215" s="76"/>
      <c r="DT215" s="76"/>
      <c r="DU215" s="76"/>
      <c r="DV215" s="76"/>
      <c r="DW215" s="76"/>
      <c r="DX215" s="76"/>
      <c r="DY215" s="76"/>
      <c r="DZ215" s="76"/>
      <c r="EA215" s="76"/>
      <c r="EB215" s="76"/>
      <c r="EC215" s="76"/>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6"/>
      <c r="GB215" s="76"/>
      <c r="GC215" s="76"/>
      <c r="GD215" s="76"/>
      <c r="GE215" s="76"/>
      <c r="GF215" s="76"/>
      <c r="GG215" s="76"/>
      <c r="GH215" s="76"/>
      <c r="GI215" s="76"/>
      <c r="GJ215" s="76"/>
      <c r="GK215" s="76"/>
      <c r="GL215" s="76"/>
      <c r="GM215" s="76"/>
      <c r="GN215" s="76"/>
      <c r="GO215" s="76"/>
      <c r="GP215" s="76"/>
      <c r="GQ215" s="76"/>
      <c r="GR215" s="76"/>
      <c r="GS215" s="76"/>
      <c r="GT215" s="76"/>
      <c r="GU215" s="76"/>
      <c r="GV215" s="76"/>
      <c r="GW215" s="76"/>
      <c r="GX215" s="76"/>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76"/>
      <c r="IF215" s="76"/>
      <c r="IG215" s="76"/>
      <c r="IH215" s="76"/>
      <c r="II215" s="76"/>
      <c r="IJ215" s="76"/>
      <c r="IK215" s="76"/>
      <c r="IL215" s="76"/>
      <c r="IM215" s="76"/>
      <c r="IN215" s="76"/>
      <c r="IO215" s="76"/>
      <c r="IP215" s="76"/>
      <c r="IQ215" s="76"/>
      <c r="IR215" s="76"/>
      <c r="IS215" s="76"/>
      <c r="IT215" s="76"/>
      <c r="IU215" s="76"/>
    </row>
    <row r="216" ht="14.25" spans="1:25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c r="HJ216" s="76"/>
      <c r="HK216" s="76"/>
      <c r="HL216" s="76"/>
      <c r="HM216" s="76"/>
      <c r="HN216" s="76"/>
      <c r="HO216" s="76"/>
      <c r="HP216" s="76"/>
      <c r="HQ216" s="76"/>
      <c r="HR216" s="76"/>
      <c r="HS216" s="76"/>
      <c r="HT216" s="76"/>
      <c r="HU216" s="76"/>
      <c r="HV216" s="76"/>
      <c r="HW216" s="76"/>
      <c r="HX216" s="76"/>
      <c r="HY216" s="76"/>
      <c r="HZ216" s="76"/>
      <c r="IA216" s="76"/>
      <c r="IB216" s="76"/>
      <c r="IC216" s="76"/>
      <c r="ID216" s="76"/>
      <c r="IE216" s="76"/>
      <c r="IF216" s="76"/>
      <c r="IG216" s="76"/>
      <c r="IH216" s="76"/>
      <c r="II216" s="76"/>
      <c r="IJ216" s="76"/>
      <c r="IK216" s="76"/>
      <c r="IL216" s="76"/>
      <c r="IM216" s="76"/>
      <c r="IN216" s="76"/>
      <c r="IO216" s="76"/>
      <c r="IP216" s="76"/>
      <c r="IQ216" s="76"/>
      <c r="IR216" s="76"/>
      <c r="IS216" s="76"/>
      <c r="IT216" s="76"/>
      <c r="IU216" s="76"/>
    </row>
    <row r="217" ht="14.25" spans="1:25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c r="HJ217" s="76"/>
      <c r="HK217" s="76"/>
      <c r="HL217" s="76"/>
      <c r="HM217" s="76"/>
      <c r="HN217" s="76"/>
      <c r="HO217" s="76"/>
      <c r="HP217" s="76"/>
      <c r="HQ217" s="76"/>
      <c r="HR217" s="76"/>
      <c r="HS217" s="76"/>
      <c r="HT217" s="76"/>
      <c r="HU217" s="76"/>
      <c r="HV217" s="76"/>
      <c r="HW217" s="76"/>
      <c r="HX217" s="76"/>
      <c r="HY217" s="76"/>
      <c r="HZ217" s="76"/>
      <c r="IA217" s="76"/>
      <c r="IB217" s="76"/>
      <c r="IC217" s="76"/>
      <c r="ID217" s="76"/>
      <c r="IE217" s="76"/>
      <c r="IF217" s="76"/>
      <c r="IG217" s="76"/>
      <c r="IH217" s="76"/>
      <c r="II217" s="76"/>
      <c r="IJ217" s="76"/>
      <c r="IK217" s="76"/>
      <c r="IL217" s="76"/>
      <c r="IM217" s="76"/>
      <c r="IN217" s="76"/>
      <c r="IO217" s="76"/>
      <c r="IP217" s="76"/>
      <c r="IQ217" s="76"/>
      <c r="IR217" s="76"/>
      <c r="IS217" s="76"/>
      <c r="IT217" s="76"/>
      <c r="IU217" s="76"/>
    </row>
    <row r="218" ht="14.25" spans="1:25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c r="HJ218" s="76"/>
      <c r="HK218" s="76"/>
      <c r="HL218" s="76"/>
      <c r="HM218" s="76"/>
      <c r="HN218" s="76"/>
      <c r="HO218" s="76"/>
      <c r="HP218" s="76"/>
      <c r="HQ218" s="76"/>
      <c r="HR218" s="76"/>
      <c r="HS218" s="76"/>
      <c r="HT218" s="76"/>
      <c r="HU218" s="76"/>
      <c r="HV218" s="76"/>
      <c r="HW218" s="76"/>
      <c r="HX218" s="76"/>
      <c r="HY218" s="76"/>
      <c r="HZ218" s="76"/>
      <c r="IA218" s="76"/>
      <c r="IB218" s="76"/>
      <c r="IC218" s="76"/>
      <c r="ID218" s="76"/>
      <c r="IE218" s="76"/>
      <c r="IF218" s="76"/>
      <c r="IG218" s="76"/>
      <c r="IH218" s="76"/>
      <c r="II218" s="76"/>
      <c r="IJ218" s="76"/>
      <c r="IK218" s="76"/>
      <c r="IL218" s="76"/>
      <c r="IM218" s="76"/>
      <c r="IN218" s="76"/>
      <c r="IO218" s="76"/>
      <c r="IP218" s="76"/>
      <c r="IQ218" s="76"/>
      <c r="IR218" s="76"/>
      <c r="IS218" s="76"/>
      <c r="IT218" s="76"/>
      <c r="IU218" s="76"/>
    </row>
    <row r="219" ht="14.25" spans="1:25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6"/>
      <c r="GB219" s="76"/>
      <c r="GC219" s="76"/>
      <c r="GD219" s="76"/>
      <c r="GE219" s="76"/>
      <c r="GF219" s="76"/>
      <c r="GG219" s="76"/>
      <c r="GH219" s="76"/>
      <c r="GI219" s="76"/>
      <c r="GJ219" s="76"/>
      <c r="GK219" s="76"/>
      <c r="GL219" s="76"/>
      <c r="GM219" s="76"/>
      <c r="GN219" s="76"/>
      <c r="GO219" s="76"/>
      <c r="GP219" s="76"/>
      <c r="GQ219" s="76"/>
      <c r="GR219" s="76"/>
      <c r="GS219" s="76"/>
      <c r="GT219" s="76"/>
      <c r="GU219" s="76"/>
      <c r="GV219" s="76"/>
      <c r="GW219" s="76"/>
      <c r="GX219" s="76"/>
      <c r="GY219" s="76"/>
      <c r="GZ219" s="76"/>
      <c r="HA219" s="76"/>
      <c r="HB219" s="76"/>
      <c r="HC219" s="76"/>
      <c r="HD219" s="76"/>
      <c r="HE219" s="76"/>
      <c r="HF219" s="76"/>
      <c r="HG219" s="76"/>
      <c r="HH219" s="76"/>
      <c r="HI219" s="76"/>
      <c r="HJ219" s="76"/>
      <c r="HK219" s="76"/>
      <c r="HL219" s="76"/>
      <c r="HM219" s="76"/>
      <c r="HN219" s="76"/>
      <c r="HO219" s="76"/>
      <c r="HP219" s="76"/>
      <c r="HQ219" s="76"/>
      <c r="HR219" s="76"/>
      <c r="HS219" s="76"/>
      <c r="HT219" s="76"/>
      <c r="HU219" s="76"/>
      <c r="HV219" s="76"/>
      <c r="HW219" s="76"/>
      <c r="HX219" s="76"/>
      <c r="HY219" s="76"/>
      <c r="HZ219" s="76"/>
      <c r="IA219" s="76"/>
      <c r="IB219" s="76"/>
      <c r="IC219" s="76"/>
      <c r="ID219" s="76"/>
      <c r="IE219" s="76"/>
      <c r="IF219" s="76"/>
      <c r="IG219" s="76"/>
      <c r="IH219" s="76"/>
      <c r="II219" s="76"/>
      <c r="IJ219" s="76"/>
      <c r="IK219" s="76"/>
      <c r="IL219" s="76"/>
      <c r="IM219" s="76"/>
      <c r="IN219" s="76"/>
      <c r="IO219" s="76"/>
      <c r="IP219" s="76"/>
      <c r="IQ219" s="76"/>
      <c r="IR219" s="76"/>
      <c r="IS219" s="76"/>
      <c r="IT219" s="76"/>
      <c r="IU219" s="76"/>
    </row>
    <row r="220" ht="14.25" spans="1:25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6"/>
      <c r="GB220" s="76"/>
      <c r="GC220" s="76"/>
      <c r="GD220" s="76"/>
      <c r="GE220" s="76"/>
      <c r="GF220" s="76"/>
      <c r="GG220" s="76"/>
      <c r="GH220" s="76"/>
      <c r="GI220" s="76"/>
      <c r="GJ220" s="76"/>
      <c r="GK220" s="76"/>
      <c r="GL220" s="76"/>
      <c r="GM220" s="76"/>
      <c r="GN220" s="76"/>
      <c r="GO220" s="76"/>
      <c r="GP220" s="76"/>
      <c r="GQ220" s="76"/>
      <c r="GR220" s="76"/>
      <c r="GS220" s="76"/>
      <c r="GT220" s="76"/>
      <c r="GU220" s="76"/>
      <c r="GV220" s="76"/>
      <c r="GW220" s="76"/>
      <c r="GX220" s="76"/>
      <c r="GY220" s="76"/>
      <c r="GZ220" s="76"/>
      <c r="HA220" s="76"/>
      <c r="HB220" s="76"/>
      <c r="HC220" s="76"/>
      <c r="HD220" s="76"/>
      <c r="HE220" s="76"/>
      <c r="HF220" s="76"/>
      <c r="HG220" s="76"/>
      <c r="HH220" s="76"/>
      <c r="HI220" s="76"/>
      <c r="HJ220" s="76"/>
      <c r="HK220" s="76"/>
      <c r="HL220" s="76"/>
      <c r="HM220" s="76"/>
      <c r="HN220" s="76"/>
      <c r="HO220" s="76"/>
      <c r="HP220" s="76"/>
      <c r="HQ220" s="76"/>
      <c r="HR220" s="76"/>
      <c r="HS220" s="76"/>
      <c r="HT220" s="76"/>
      <c r="HU220" s="76"/>
      <c r="HV220" s="76"/>
      <c r="HW220" s="76"/>
      <c r="HX220" s="76"/>
      <c r="HY220" s="76"/>
      <c r="HZ220" s="76"/>
      <c r="IA220" s="76"/>
      <c r="IB220" s="76"/>
      <c r="IC220" s="76"/>
      <c r="ID220" s="76"/>
      <c r="IE220" s="76"/>
      <c r="IF220" s="76"/>
      <c r="IG220" s="76"/>
      <c r="IH220" s="76"/>
      <c r="II220" s="76"/>
      <c r="IJ220" s="76"/>
      <c r="IK220" s="76"/>
      <c r="IL220" s="76"/>
      <c r="IM220" s="76"/>
      <c r="IN220" s="76"/>
      <c r="IO220" s="76"/>
      <c r="IP220" s="76"/>
      <c r="IQ220" s="76"/>
      <c r="IR220" s="76"/>
      <c r="IS220" s="76"/>
      <c r="IT220" s="76"/>
      <c r="IU220" s="76"/>
    </row>
    <row r="221" ht="14.25" spans="1:25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c r="CQ221" s="76"/>
      <c r="CR221" s="76"/>
      <c r="CS221" s="76"/>
      <c r="CT221" s="76"/>
      <c r="CU221" s="76"/>
      <c r="CV221" s="76"/>
      <c r="CW221" s="76"/>
      <c r="CX221" s="76"/>
      <c r="CY221" s="76"/>
      <c r="CZ221" s="76"/>
      <c r="DA221" s="76"/>
      <c r="DB221" s="76"/>
      <c r="DC221" s="76"/>
      <c r="DD221" s="76"/>
      <c r="DE221" s="76"/>
      <c r="DF221" s="76"/>
      <c r="DG221" s="76"/>
      <c r="DH221" s="76"/>
      <c r="DI221" s="76"/>
      <c r="DJ221" s="76"/>
      <c r="DK221" s="76"/>
      <c r="DL221" s="76"/>
      <c r="DM221" s="76"/>
      <c r="DN221" s="76"/>
      <c r="DO221" s="76"/>
      <c r="DP221" s="76"/>
      <c r="DQ221" s="76"/>
      <c r="DR221" s="76"/>
      <c r="DS221" s="76"/>
      <c r="DT221" s="76"/>
      <c r="DU221" s="76"/>
      <c r="DV221" s="76"/>
      <c r="DW221" s="76"/>
      <c r="DX221" s="76"/>
      <c r="DY221" s="76"/>
      <c r="DZ221" s="76"/>
      <c r="EA221" s="76"/>
      <c r="EB221" s="76"/>
      <c r="EC221" s="76"/>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6"/>
      <c r="GB221" s="76"/>
      <c r="GC221" s="76"/>
      <c r="GD221" s="76"/>
      <c r="GE221" s="76"/>
      <c r="GF221" s="76"/>
      <c r="GG221" s="76"/>
      <c r="GH221" s="76"/>
      <c r="GI221" s="76"/>
      <c r="GJ221" s="76"/>
      <c r="GK221" s="76"/>
      <c r="GL221" s="76"/>
      <c r="GM221" s="76"/>
      <c r="GN221" s="76"/>
      <c r="GO221" s="76"/>
      <c r="GP221" s="76"/>
      <c r="GQ221" s="76"/>
      <c r="GR221" s="76"/>
      <c r="GS221" s="76"/>
      <c r="GT221" s="76"/>
      <c r="GU221" s="76"/>
      <c r="GV221" s="76"/>
      <c r="GW221" s="76"/>
      <c r="GX221" s="76"/>
      <c r="GY221" s="76"/>
      <c r="GZ221" s="76"/>
      <c r="HA221" s="76"/>
      <c r="HB221" s="76"/>
      <c r="HC221" s="76"/>
      <c r="HD221" s="76"/>
      <c r="HE221" s="76"/>
      <c r="HF221" s="76"/>
      <c r="HG221" s="76"/>
      <c r="HH221" s="76"/>
      <c r="HI221" s="76"/>
      <c r="HJ221" s="76"/>
      <c r="HK221" s="76"/>
      <c r="HL221" s="76"/>
      <c r="HM221" s="76"/>
      <c r="HN221" s="76"/>
      <c r="HO221" s="76"/>
      <c r="HP221" s="76"/>
      <c r="HQ221" s="76"/>
      <c r="HR221" s="76"/>
      <c r="HS221" s="76"/>
      <c r="HT221" s="76"/>
      <c r="HU221" s="76"/>
      <c r="HV221" s="76"/>
      <c r="HW221" s="76"/>
      <c r="HX221" s="76"/>
      <c r="HY221" s="76"/>
      <c r="HZ221" s="76"/>
      <c r="IA221" s="76"/>
      <c r="IB221" s="76"/>
      <c r="IC221" s="76"/>
      <c r="ID221" s="76"/>
      <c r="IE221" s="76"/>
      <c r="IF221" s="76"/>
      <c r="IG221" s="76"/>
      <c r="IH221" s="76"/>
      <c r="II221" s="76"/>
      <c r="IJ221" s="76"/>
      <c r="IK221" s="76"/>
      <c r="IL221" s="76"/>
      <c r="IM221" s="76"/>
      <c r="IN221" s="76"/>
      <c r="IO221" s="76"/>
      <c r="IP221" s="76"/>
      <c r="IQ221" s="76"/>
      <c r="IR221" s="76"/>
      <c r="IS221" s="76"/>
      <c r="IT221" s="76"/>
      <c r="IU221" s="76"/>
    </row>
    <row r="222" ht="14.25" spans="1:25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c r="CQ222" s="76"/>
      <c r="CR222" s="76"/>
      <c r="CS222" s="76"/>
      <c r="CT222" s="76"/>
      <c r="CU222" s="76"/>
      <c r="CV222" s="76"/>
      <c r="CW222" s="76"/>
      <c r="CX222" s="76"/>
      <c r="CY222" s="76"/>
      <c r="CZ222" s="76"/>
      <c r="DA222" s="76"/>
      <c r="DB222" s="76"/>
      <c r="DC222" s="76"/>
      <c r="DD222" s="76"/>
      <c r="DE222" s="76"/>
      <c r="DF222" s="76"/>
      <c r="DG222" s="76"/>
      <c r="DH222" s="76"/>
      <c r="DI222" s="76"/>
      <c r="DJ222" s="76"/>
      <c r="DK222" s="76"/>
      <c r="DL222" s="76"/>
      <c r="DM222" s="76"/>
      <c r="DN222" s="76"/>
      <c r="DO222" s="76"/>
      <c r="DP222" s="76"/>
      <c r="DQ222" s="76"/>
      <c r="DR222" s="76"/>
      <c r="DS222" s="76"/>
      <c r="DT222" s="76"/>
      <c r="DU222" s="76"/>
      <c r="DV222" s="76"/>
      <c r="DW222" s="76"/>
      <c r="DX222" s="76"/>
      <c r="DY222" s="76"/>
      <c r="DZ222" s="76"/>
      <c r="EA222" s="76"/>
      <c r="EB222" s="76"/>
      <c r="EC222" s="76"/>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6"/>
      <c r="GB222" s="76"/>
      <c r="GC222" s="76"/>
      <c r="GD222" s="76"/>
      <c r="GE222" s="76"/>
      <c r="GF222" s="76"/>
      <c r="GG222" s="76"/>
      <c r="GH222" s="76"/>
      <c r="GI222" s="76"/>
      <c r="GJ222" s="76"/>
      <c r="GK222" s="76"/>
      <c r="GL222" s="76"/>
      <c r="GM222" s="76"/>
      <c r="GN222" s="76"/>
      <c r="GO222" s="76"/>
      <c r="GP222" s="76"/>
      <c r="GQ222" s="76"/>
      <c r="GR222" s="76"/>
      <c r="GS222" s="76"/>
      <c r="GT222" s="76"/>
      <c r="GU222" s="76"/>
      <c r="GV222" s="76"/>
      <c r="GW222" s="76"/>
      <c r="GX222" s="76"/>
      <c r="GY222" s="76"/>
      <c r="GZ222" s="76"/>
      <c r="HA222" s="76"/>
      <c r="HB222" s="76"/>
      <c r="HC222" s="76"/>
      <c r="HD222" s="76"/>
      <c r="HE222" s="76"/>
      <c r="HF222" s="76"/>
      <c r="HG222" s="76"/>
      <c r="HH222" s="76"/>
      <c r="HI222" s="76"/>
      <c r="HJ222" s="76"/>
      <c r="HK222" s="76"/>
      <c r="HL222" s="76"/>
      <c r="HM222" s="76"/>
      <c r="HN222" s="76"/>
      <c r="HO222" s="76"/>
      <c r="HP222" s="76"/>
      <c r="HQ222" s="76"/>
      <c r="HR222" s="76"/>
      <c r="HS222" s="76"/>
      <c r="HT222" s="76"/>
      <c r="HU222" s="76"/>
      <c r="HV222" s="76"/>
      <c r="HW222" s="76"/>
      <c r="HX222" s="76"/>
      <c r="HY222" s="76"/>
      <c r="HZ222" s="76"/>
      <c r="IA222" s="76"/>
      <c r="IB222" s="76"/>
      <c r="IC222" s="76"/>
      <c r="ID222" s="76"/>
      <c r="IE222" s="76"/>
      <c r="IF222" s="76"/>
      <c r="IG222" s="76"/>
      <c r="IH222" s="76"/>
      <c r="II222" s="76"/>
      <c r="IJ222" s="76"/>
      <c r="IK222" s="76"/>
      <c r="IL222" s="76"/>
      <c r="IM222" s="76"/>
      <c r="IN222" s="76"/>
      <c r="IO222" s="76"/>
      <c r="IP222" s="76"/>
      <c r="IQ222" s="76"/>
      <c r="IR222" s="76"/>
      <c r="IS222" s="76"/>
      <c r="IT222" s="76"/>
      <c r="IU222" s="76"/>
    </row>
    <row r="223" ht="14.25" spans="1:25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76"/>
      <c r="IF223" s="76"/>
      <c r="IG223" s="76"/>
      <c r="IH223" s="76"/>
      <c r="II223" s="76"/>
      <c r="IJ223" s="76"/>
      <c r="IK223" s="76"/>
      <c r="IL223" s="76"/>
      <c r="IM223" s="76"/>
      <c r="IN223" s="76"/>
      <c r="IO223" s="76"/>
      <c r="IP223" s="76"/>
      <c r="IQ223" s="76"/>
      <c r="IR223" s="76"/>
      <c r="IS223" s="76"/>
      <c r="IT223" s="76"/>
      <c r="IU223" s="76"/>
    </row>
    <row r="224" ht="14.25" spans="1:25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DJ224" s="76"/>
      <c r="DK224" s="76"/>
      <c r="DL224" s="76"/>
      <c r="DM224" s="76"/>
      <c r="DN224" s="76"/>
      <c r="DO224" s="76"/>
      <c r="DP224" s="76"/>
      <c r="DQ224" s="76"/>
      <c r="DR224" s="76"/>
      <c r="DS224" s="76"/>
      <c r="DT224" s="76"/>
      <c r="DU224" s="76"/>
      <c r="DV224" s="76"/>
      <c r="DW224" s="76"/>
      <c r="DX224" s="76"/>
      <c r="DY224" s="76"/>
      <c r="DZ224" s="76"/>
      <c r="EA224" s="76"/>
      <c r="EB224" s="76"/>
      <c r="EC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6"/>
      <c r="GB224" s="76"/>
      <c r="GC224" s="76"/>
      <c r="GD224" s="76"/>
      <c r="GE224" s="76"/>
      <c r="GF224" s="76"/>
      <c r="GG224" s="76"/>
      <c r="GH224" s="76"/>
      <c r="GI224" s="76"/>
      <c r="GJ224" s="76"/>
      <c r="GK224" s="76"/>
      <c r="GL224" s="76"/>
      <c r="GM224" s="76"/>
      <c r="GN224" s="76"/>
      <c r="GO224" s="76"/>
      <c r="GP224" s="76"/>
      <c r="GQ224" s="76"/>
      <c r="GR224" s="76"/>
      <c r="GS224" s="76"/>
      <c r="GT224" s="76"/>
      <c r="GU224" s="76"/>
      <c r="GV224" s="76"/>
      <c r="GW224" s="76"/>
      <c r="GX224" s="76"/>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76"/>
      <c r="IF224" s="76"/>
      <c r="IG224" s="76"/>
      <c r="IH224" s="76"/>
      <c r="II224" s="76"/>
      <c r="IJ224" s="76"/>
      <c r="IK224" s="76"/>
      <c r="IL224" s="76"/>
      <c r="IM224" s="76"/>
      <c r="IN224" s="76"/>
      <c r="IO224" s="76"/>
      <c r="IP224" s="76"/>
      <c r="IQ224" s="76"/>
      <c r="IR224" s="76"/>
      <c r="IS224" s="76"/>
      <c r="IT224" s="76"/>
      <c r="IU224" s="76"/>
    </row>
    <row r="225" ht="14.25" spans="1:25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76"/>
      <c r="CJ225" s="76"/>
      <c r="CK225" s="76"/>
      <c r="CL225" s="76"/>
      <c r="CM225" s="76"/>
      <c r="CN225" s="76"/>
      <c r="CO225" s="76"/>
      <c r="CP225" s="76"/>
      <c r="CQ225" s="76"/>
      <c r="CR225" s="76"/>
      <c r="CS225" s="76"/>
      <c r="CT225" s="76"/>
      <c r="CU225" s="76"/>
      <c r="CV225" s="76"/>
      <c r="CW225" s="76"/>
      <c r="CX225" s="76"/>
      <c r="CY225" s="76"/>
      <c r="CZ225" s="76"/>
      <c r="DA225" s="76"/>
      <c r="DB225" s="76"/>
      <c r="DC225" s="76"/>
      <c r="DD225" s="76"/>
      <c r="DE225" s="76"/>
      <c r="DF225" s="76"/>
      <c r="DG225" s="76"/>
      <c r="DH225" s="76"/>
      <c r="DI225" s="76"/>
      <c r="DJ225" s="76"/>
      <c r="DK225" s="76"/>
      <c r="DL225" s="76"/>
      <c r="DM225" s="76"/>
      <c r="DN225" s="76"/>
      <c r="DO225" s="76"/>
      <c r="DP225" s="76"/>
      <c r="DQ225" s="76"/>
      <c r="DR225" s="76"/>
      <c r="DS225" s="76"/>
      <c r="DT225" s="76"/>
      <c r="DU225" s="76"/>
      <c r="DV225" s="76"/>
      <c r="DW225" s="76"/>
      <c r="DX225" s="76"/>
      <c r="DY225" s="76"/>
      <c r="DZ225" s="76"/>
      <c r="EA225" s="76"/>
      <c r="EB225" s="76"/>
      <c r="EC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6"/>
      <c r="GB225" s="76"/>
      <c r="GC225" s="76"/>
      <c r="GD225" s="76"/>
      <c r="GE225" s="76"/>
      <c r="GF225" s="76"/>
      <c r="GG225" s="76"/>
      <c r="GH225" s="76"/>
      <c r="GI225" s="76"/>
      <c r="GJ225" s="76"/>
      <c r="GK225" s="76"/>
      <c r="GL225" s="76"/>
      <c r="GM225" s="76"/>
      <c r="GN225" s="76"/>
      <c r="GO225" s="76"/>
      <c r="GP225" s="76"/>
      <c r="GQ225" s="76"/>
      <c r="GR225" s="76"/>
      <c r="GS225" s="76"/>
      <c r="GT225" s="76"/>
      <c r="GU225" s="76"/>
      <c r="GV225" s="76"/>
      <c r="GW225" s="76"/>
      <c r="GX225" s="76"/>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76"/>
      <c r="IF225" s="76"/>
      <c r="IG225" s="76"/>
      <c r="IH225" s="76"/>
      <c r="II225" s="76"/>
      <c r="IJ225" s="76"/>
      <c r="IK225" s="76"/>
      <c r="IL225" s="76"/>
      <c r="IM225" s="76"/>
      <c r="IN225" s="76"/>
      <c r="IO225" s="76"/>
      <c r="IP225" s="76"/>
      <c r="IQ225" s="76"/>
      <c r="IR225" s="76"/>
      <c r="IS225" s="76"/>
      <c r="IT225" s="76"/>
      <c r="IU225" s="76"/>
    </row>
    <row r="226" ht="14.25" spans="1:25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76"/>
      <c r="CJ226" s="76"/>
      <c r="CK226" s="76"/>
      <c r="CL226" s="76"/>
      <c r="CM226" s="76"/>
      <c r="CN226" s="76"/>
      <c r="CO226" s="76"/>
      <c r="CP226" s="76"/>
      <c r="CQ226" s="76"/>
      <c r="CR226" s="76"/>
      <c r="CS226" s="76"/>
      <c r="CT226" s="76"/>
      <c r="CU226" s="76"/>
      <c r="CV226" s="76"/>
      <c r="CW226" s="76"/>
      <c r="CX226" s="76"/>
      <c r="CY226" s="76"/>
      <c r="CZ226" s="76"/>
      <c r="DA226" s="76"/>
      <c r="DB226" s="76"/>
      <c r="DC226" s="76"/>
      <c r="DD226" s="76"/>
      <c r="DE226" s="76"/>
      <c r="DF226" s="76"/>
      <c r="DG226" s="76"/>
      <c r="DH226" s="76"/>
      <c r="DI226" s="76"/>
      <c r="DJ226" s="76"/>
      <c r="DK226" s="76"/>
      <c r="DL226" s="76"/>
      <c r="DM226" s="76"/>
      <c r="DN226" s="76"/>
      <c r="DO226" s="76"/>
      <c r="DP226" s="76"/>
      <c r="DQ226" s="76"/>
      <c r="DR226" s="76"/>
      <c r="DS226" s="76"/>
      <c r="DT226" s="76"/>
      <c r="DU226" s="76"/>
      <c r="DV226" s="76"/>
      <c r="DW226" s="76"/>
      <c r="DX226" s="76"/>
      <c r="DY226" s="76"/>
      <c r="DZ226" s="76"/>
      <c r="EA226" s="76"/>
      <c r="EB226" s="76"/>
      <c r="EC226" s="76"/>
      <c r="ED226" s="76"/>
      <c r="EE226" s="76"/>
      <c r="EF226" s="76"/>
      <c r="EG226" s="76"/>
      <c r="EH226" s="76"/>
      <c r="EI226" s="76"/>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6"/>
      <c r="GB226" s="76"/>
      <c r="GC226" s="76"/>
      <c r="GD226" s="76"/>
      <c r="GE226" s="76"/>
      <c r="GF226" s="76"/>
      <c r="GG226" s="76"/>
      <c r="GH226" s="76"/>
      <c r="GI226" s="76"/>
      <c r="GJ226" s="76"/>
      <c r="GK226" s="76"/>
      <c r="GL226" s="76"/>
      <c r="GM226" s="76"/>
      <c r="GN226" s="76"/>
      <c r="GO226" s="76"/>
      <c r="GP226" s="76"/>
      <c r="GQ226" s="76"/>
      <c r="GR226" s="76"/>
      <c r="GS226" s="76"/>
      <c r="GT226" s="76"/>
      <c r="GU226" s="76"/>
      <c r="GV226" s="76"/>
      <c r="GW226" s="76"/>
      <c r="GX226" s="76"/>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76"/>
      <c r="IF226" s="76"/>
      <c r="IG226" s="76"/>
      <c r="IH226" s="76"/>
      <c r="II226" s="76"/>
      <c r="IJ226" s="76"/>
      <c r="IK226" s="76"/>
      <c r="IL226" s="76"/>
      <c r="IM226" s="76"/>
      <c r="IN226" s="76"/>
      <c r="IO226" s="76"/>
      <c r="IP226" s="76"/>
      <c r="IQ226" s="76"/>
      <c r="IR226" s="76"/>
      <c r="IS226" s="76"/>
      <c r="IT226" s="76"/>
      <c r="IU226" s="76"/>
    </row>
    <row r="227" ht="14.25" spans="1:25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6"/>
      <c r="DJ227" s="76"/>
      <c r="DK227" s="76"/>
      <c r="DL227" s="76"/>
      <c r="DM227" s="76"/>
      <c r="DN227" s="76"/>
      <c r="DO227" s="76"/>
      <c r="DP227" s="76"/>
      <c r="DQ227" s="76"/>
      <c r="DR227" s="76"/>
      <c r="DS227" s="76"/>
      <c r="DT227" s="76"/>
      <c r="DU227" s="76"/>
      <c r="DV227" s="76"/>
      <c r="DW227" s="76"/>
      <c r="DX227" s="76"/>
      <c r="DY227" s="76"/>
      <c r="DZ227" s="76"/>
      <c r="EA227" s="76"/>
      <c r="EB227" s="76"/>
      <c r="EC227" s="76"/>
      <c r="ED227" s="76"/>
      <c r="EE227" s="76"/>
      <c r="EF227" s="76"/>
      <c r="EG227" s="76"/>
      <c r="EH227" s="76"/>
      <c r="EI227" s="76"/>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6"/>
      <c r="GB227" s="76"/>
      <c r="GC227" s="76"/>
      <c r="GD227" s="76"/>
      <c r="GE227" s="76"/>
      <c r="GF227" s="76"/>
      <c r="GG227" s="76"/>
      <c r="GH227" s="76"/>
      <c r="GI227" s="76"/>
      <c r="GJ227" s="76"/>
      <c r="GK227" s="76"/>
      <c r="GL227" s="76"/>
      <c r="GM227" s="76"/>
      <c r="GN227" s="76"/>
      <c r="GO227" s="76"/>
      <c r="GP227" s="76"/>
      <c r="GQ227" s="76"/>
      <c r="GR227" s="76"/>
      <c r="GS227" s="76"/>
      <c r="GT227" s="76"/>
      <c r="GU227" s="76"/>
      <c r="GV227" s="76"/>
      <c r="GW227" s="76"/>
      <c r="GX227" s="76"/>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76"/>
      <c r="IF227" s="76"/>
      <c r="IG227" s="76"/>
      <c r="IH227" s="76"/>
      <c r="II227" s="76"/>
      <c r="IJ227" s="76"/>
      <c r="IK227" s="76"/>
      <c r="IL227" s="76"/>
      <c r="IM227" s="76"/>
      <c r="IN227" s="76"/>
      <c r="IO227" s="76"/>
      <c r="IP227" s="76"/>
      <c r="IQ227" s="76"/>
      <c r="IR227" s="76"/>
      <c r="IS227" s="76"/>
      <c r="IT227" s="76"/>
      <c r="IU227" s="76"/>
    </row>
    <row r="228" ht="14.25" spans="1:25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76"/>
      <c r="CJ228" s="76"/>
      <c r="CK228" s="76"/>
      <c r="CL228" s="76"/>
      <c r="CM228" s="76"/>
      <c r="CN228" s="76"/>
      <c r="CO228" s="76"/>
      <c r="CP228" s="76"/>
      <c r="CQ228" s="76"/>
      <c r="CR228" s="76"/>
      <c r="CS228" s="76"/>
      <c r="CT228" s="76"/>
      <c r="CU228" s="76"/>
      <c r="CV228" s="76"/>
      <c r="CW228" s="76"/>
      <c r="CX228" s="76"/>
      <c r="CY228" s="76"/>
      <c r="CZ228" s="76"/>
      <c r="DA228" s="76"/>
      <c r="DB228" s="76"/>
      <c r="DC228" s="76"/>
      <c r="DD228" s="76"/>
      <c r="DE228" s="76"/>
      <c r="DF228" s="76"/>
      <c r="DG228" s="76"/>
      <c r="DH228" s="76"/>
      <c r="DI228" s="76"/>
      <c r="DJ228" s="76"/>
      <c r="DK228" s="76"/>
      <c r="DL228" s="76"/>
      <c r="DM228" s="76"/>
      <c r="DN228" s="76"/>
      <c r="DO228" s="76"/>
      <c r="DP228" s="76"/>
      <c r="DQ228" s="76"/>
      <c r="DR228" s="76"/>
      <c r="DS228" s="76"/>
      <c r="DT228" s="76"/>
      <c r="DU228" s="76"/>
      <c r="DV228" s="76"/>
      <c r="DW228" s="76"/>
      <c r="DX228" s="76"/>
      <c r="DY228" s="76"/>
      <c r="DZ228" s="76"/>
      <c r="EA228" s="76"/>
      <c r="EB228" s="76"/>
      <c r="EC228" s="76"/>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6"/>
      <c r="GB228" s="76"/>
      <c r="GC228" s="76"/>
      <c r="GD228" s="76"/>
      <c r="GE228" s="76"/>
      <c r="GF228" s="76"/>
      <c r="GG228" s="76"/>
      <c r="GH228" s="76"/>
      <c r="GI228" s="76"/>
      <c r="GJ228" s="76"/>
      <c r="GK228" s="76"/>
      <c r="GL228" s="76"/>
      <c r="GM228" s="76"/>
      <c r="GN228" s="76"/>
      <c r="GO228" s="76"/>
      <c r="GP228" s="76"/>
      <c r="GQ228" s="76"/>
      <c r="GR228" s="76"/>
      <c r="GS228" s="76"/>
      <c r="GT228" s="76"/>
      <c r="GU228" s="76"/>
      <c r="GV228" s="76"/>
      <c r="GW228" s="76"/>
      <c r="GX228" s="76"/>
      <c r="GY228" s="76"/>
      <c r="GZ228" s="76"/>
      <c r="HA228" s="76"/>
      <c r="HB228" s="76"/>
      <c r="HC228" s="76"/>
      <c r="HD228" s="76"/>
      <c r="HE228" s="76"/>
      <c r="HF228" s="76"/>
      <c r="HG228" s="76"/>
      <c r="HH228" s="76"/>
      <c r="HI228" s="76"/>
      <c r="HJ228" s="76"/>
      <c r="HK228" s="76"/>
      <c r="HL228" s="76"/>
      <c r="HM228" s="76"/>
      <c r="HN228" s="76"/>
      <c r="HO228" s="76"/>
      <c r="HP228" s="76"/>
      <c r="HQ228" s="76"/>
      <c r="HR228" s="76"/>
      <c r="HS228" s="76"/>
      <c r="HT228" s="76"/>
      <c r="HU228" s="76"/>
      <c r="HV228" s="76"/>
      <c r="HW228" s="76"/>
      <c r="HX228" s="76"/>
      <c r="HY228" s="76"/>
      <c r="HZ228" s="76"/>
      <c r="IA228" s="76"/>
      <c r="IB228" s="76"/>
      <c r="IC228" s="76"/>
      <c r="ID228" s="76"/>
      <c r="IE228" s="76"/>
      <c r="IF228" s="76"/>
      <c r="IG228" s="76"/>
      <c r="IH228" s="76"/>
      <c r="II228" s="76"/>
      <c r="IJ228" s="76"/>
      <c r="IK228" s="76"/>
      <c r="IL228" s="76"/>
      <c r="IM228" s="76"/>
      <c r="IN228" s="76"/>
      <c r="IO228" s="76"/>
      <c r="IP228" s="76"/>
      <c r="IQ228" s="76"/>
      <c r="IR228" s="76"/>
      <c r="IS228" s="76"/>
      <c r="IT228" s="76"/>
      <c r="IU228" s="76"/>
    </row>
    <row r="229" ht="14.25" spans="1:25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c r="DE229" s="76"/>
      <c r="DF229" s="76"/>
      <c r="DG229" s="76"/>
      <c r="DH229" s="76"/>
      <c r="DI229" s="76"/>
      <c r="DJ229" s="76"/>
      <c r="DK229" s="76"/>
      <c r="DL229" s="76"/>
      <c r="DM229" s="76"/>
      <c r="DN229" s="76"/>
      <c r="DO229" s="76"/>
      <c r="DP229" s="76"/>
      <c r="DQ229" s="76"/>
      <c r="DR229" s="76"/>
      <c r="DS229" s="76"/>
      <c r="DT229" s="76"/>
      <c r="DU229" s="76"/>
      <c r="DV229" s="76"/>
      <c r="DW229" s="76"/>
      <c r="DX229" s="76"/>
      <c r="DY229" s="76"/>
      <c r="DZ229" s="76"/>
      <c r="EA229" s="76"/>
      <c r="EB229" s="76"/>
      <c r="EC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6"/>
      <c r="GB229" s="76"/>
      <c r="GC229" s="76"/>
      <c r="GD229" s="76"/>
      <c r="GE229" s="76"/>
      <c r="GF229" s="76"/>
      <c r="GG229" s="76"/>
      <c r="GH229" s="76"/>
      <c r="GI229" s="76"/>
      <c r="GJ229" s="76"/>
      <c r="GK229" s="76"/>
      <c r="GL229" s="76"/>
      <c r="GM229" s="76"/>
      <c r="GN229" s="76"/>
      <c r="GO229" s="76"/>
      <c r="GP229" s="76"/>
      <c r="GQ229" s="76"/>
      <c r="GR229" s="76"/>
      <c r="GS229" s="76"/>
      <c r="GT229" s="76"/>
      <c r="GU229" s="76"/>
      <c r="GV229" s="76"/>
      <c r="GW229" s="76"/>
      <c r="GX229" s="76"/>
      <c r="GY229" s="76"/>
      <c r="GZ229" s="76"/>
      <c r="HA229" s="76"/>
      <c r="HB229" s="76"/>
      <c r="HC229" s="76"/>
      <c r="HD229" s="76"/>
      <c r="HE229" s="76"/>
      <c r="HF229" s="76"/>
      <c r="HG229" s="76"/>
      <c r="HH229" s="76"/>
      <c r="HI229" s="76"/>
      <c r="HJ229" s="76"/>
      <c r="HK229" s="76"/>
      <c r="HL229" s="76"/>
      <c r="HM229" s="76"/>
      <c r="HN229" s="76"/>
      <c r="HO229" s="76"/>
      <c r="HP229" s="76"/>
      <c r="HQ229" s="76"/>
      <c r="HR229" s="76"/>
      <c r="HS229" s="76"/>
      <c r="HT229" s="76"/>
      <c r="HU229" s="76"/>
      <c r="HV229" s="76"/>
      <c r="HW229" s="76"/>
      <c r="HX229" s="76"/>
      <c r="HY229" s="76"/>
      <c r="HZ229" s="76"/>
      <c r="IA229" s="76"/>
      <c r="IB229" s="76"/>
      <c r="IC229" s="76"/>
      <c r="ID229" s="76"/>
      <c r="IE229" s="76"/>
      <c r="IF229" s="76"/>
      <c r="IG229" s="76"/>
      <c r="IH229" s="76"/>
      <c r="II229" s="76"/>
      <c r="IJ229" s="76"/>
      <c r="IK229" s="76"/>
      <c r="IL229" s="76"/>
      <c r="IM229" s="76"/>
      <c r="IN229" s="76"/>
      <c r="IO229" s="76"/>
      <c r="IP229" s="76"/>
      <c r="IQ229" s="76"/>
      <c r="IR229" s="76"/>
      <c r="IS229" s="76"/>
      <c r="IT229" s="76"/>
      <c r="IU229" s="76"/>
    </row>
    <row r="230" ht="14.25" spans="1:25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76"/>
      <c r="CJ230" s="76"/>
      <c r="CK230" s="76"/>
      <c r="CL230" s="76"/>
      <c r="CM230" s="76"/>
      <c r="CN230" s="76"/>
      <c r="CO230" s="76"/>
      <c r="CP230" s="76"/>
      <c r="CQ230" s="76"/>
      <c r="CR230" s="76"/>
      <c r="CS230" s="76"/>
      <c r="CT230" s="76"/>
      <c r="CU230" s="76"/>
      <c r="CV230" s="76"/>
      <c r="CW230" s="76"/>
      <c r="CX230" s="76"/>
      <c r="CY230" s="76"/>
      <c r="CZ230" s="76"/>
      <c r="DA230" s="76"/>
      <c r="DB230" s="76"/>
      <c r="DC230" s="76"/>
      <c r="DD230" s="76"/>
      <c r="DE230" s="76"/>
      <c r="DF230" s="76"/>
      <c r="DG230" s="76"/>
      <c r="DH230" s="76"/>
      <c r="DI230" s="76"/>
      <c r="DJ230" s="76"/>
      <c r="DK230" s="76"/>
      <c r="DL230" s="76"/>
      <c r="DM230" s="76"/>
      <c r="DN230" s="76"/>
      <c r="DO230" s="76"/>
      <c r="DP230" s="76"/>
      <c r="DQ230" s="76"/>
      <c r="DR230" s="76"/>
      <c r="DS230" s="76"/>
      <c r="DT230" s="76"/>
      <c r="DU230" s="76"/>
      <c r="DV230" s="76"/>
      <c r="DW230" s="76"/>
      <c r="DX230" s="76"/>
      <c r="DY230" s="76"/>
      <c r="DZ230" s="76"/>
      <c r="EA230" s="76"/>
      <c r="EB230" s="76"/>
      <c r="EC230" s="76"/>
      <c r="ED230" s="76"/>
      <c r="EE230" s="76"/>
      <c r="EF230" s="76"/>
      <c r="EG230" s="76"/>
      <c r="EH230" s="76"/>
      <c r="EI230" s="76"/>
      <c r="EJ230" s="76"/>
      <c r="EK230" s="76"/>
      <c r="EL230" s="76"/>
      <c r="EM230" s="76"/>
      <c r="EN230" s="76"/>
      <c r="EO230" s="76"/>
      <c r="EP230" s="76"/>
      <c r="EQ230" s="76"/>
      <c r="ER230" s="76"/>
      <c r="ES230" s="76"/>
      <c r="ET230" s="76"/>
      <c r="EU230" s="76"/>
      <c r="EV230" s="76"/>
      <c r="EW230" s="76"/>
      <c r="EX230" s="76"/>
      <c r="EY230" s="76"/>
      <c r="EZ230" s="76"/>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6"/>
      <c r="GB230" s="76"/>
      <c r="GC230" s="76"/>
      <c r="GD230" s="76"/>
      <c r="GE230" s="76"/>
      <c r="GF230" s="76"/>
      <c r="GG230" s="76"/>
      <c r="GH230" s="76"/>
      <c r="GI230" s="76"/>
      <c r="GJ230" s="76"/>
      <c r="GK230" s="76"/>
      <c r="GL230" s="76"/>
      <c r="GM230" s="76"/>
      <c r="GN230" s="76"/>
      <c r="GO230" s="76"/>
      <c r="GP230" s="76"/>
      <c r="GQ230" s="76"/>
      <c r="GR230" s="76"/>
      <c r="GS230" s="76"/>
      <c r="GT230" s="76"/>
      <c r="GU230" s="76"/>
      <c r="GV230" s="76"/>
      <c r="GW230" s="76"/>
      <c r="GX230" s="76"/>
      <c r="GY230" s="76"/>
      <c r="GZ230" s="76"/>
      <c r="HA230" s="76"/>
      <c r="HB230" s="76"/>
      <c r="HC230" s="76"/>
      <c r="HD230" s="76"/>
      <c r="HE230" s="76"/>
      <c r="HF230" s="76"/>
      <c r="HG230" s="76"/>
      <c r="HH230" s="76"/>
      <c r="HI230" s="76"/>
      <c r="HJ230" s="76"/>
      <c r="HK230" s="76"/>
      <c r="HL230" s="76"/>
      <c r="HM230" s="76"/>
      <c r="HN230" s="76"/>
      <c r="HO230" s="76"/>
      <c r="HP230" s="76"/>
      <c r="HQ230" s="76"/>
      <c r="HR230" s="76"/>
      <c r="HS230" s="76"/>
      <c r="HT230" s="76"/>
      <c r="HU230" s="76"/>
      <c r="HV230" s="76"/>
      <c r="HW230" s="76"/>
      <c r="HX230" s="76"/>
      <c r="HY230" s="76"/>
      <c r="HZ230" s="76"/>
      <c r="IA230" s="76"/>
      <c r="IB230" s="76"/>
      <c r="IC230" s="76"/>
      <c r="ID230" s="76"/>
      <c r="IE230" s="76"/>
      <c r="IF230" s="76"/>
      <c r="IG230" s="76"/>
      <c r="IH230" s="76"/>
      <c r="II230" s="76"/>
      <c r="IJ230" s="76"/>
      <c r="IK230" s="76"/>
      <c r="IL230" s="76"/>
      <c r="IM230" s="76"/>
      <c r="IN230" s="76"/>
      <c r="IO230" s="76"/>
      <c r="IP230" s="76"/>
      <c r="IQ230" s="76"/>
      <c r="IR230" s="76"/>
      <c r="IS230" s="76"/>
      <c r="IT230" s="76"/>
      <c r="IU230" s="76"/>
    </row>
    <row r="231" ht="14.25" spans="1:25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76"/>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6"/>
      <c r="GB231" s="76"/>
      <c r="GC231" s="76"/>
      <c r="GD231" s="76"/>
      <c r="GE231" s="76"/>
      <c r="GF231" s="76"/>
      <c r="GG231" s="76"/>
      <c r="GH231" s="76"/>
      <c r="GI231" s="76"/>
      <c r="GJ231" s="76"/>
      <c r="GK231" s="76"/>
      <c r="GL231" s="76"/>
      <c r="GM231" s="76"/>
      <c r="GN231" s="76"/>
      <c r="GO231" s="76"/>
      <c r="GP231" s="76"/>
      <c r="GQ231" s="76"/>
      <c r="GR231" s="76"/>
      <c r="GS231" s="76"/>
      <c r="GT231" s="76"/>
      <c r="GU231" s="76"/>
      <c r="GV231" s="76"/>
      <c r="GW231" s="76"/>
      <c r="GX231" s="76"/>
      <c r="GY231" s="76"/>
      <c r="GZ231" s="76"/>
      <c r="HA231" s="76"/>
      <c r="HB231" s="76"/>
      <c r="HC231" s="76"/>
      <c r="HD231" s="76"/>
      <c r="HE231" s="76"/>
      <c r="HF231" s="76"/>
      <c r="HG231" s="76"/>
      <c r="HH231" s="76"/>
      <c r="HI231" s="76"/>
      <c r="HJ231" s="76"/>
      <c r="HK231" s="76"/>
      <c r="HL231" s="76"/>
      <c r="HM231" s="76"/>
      <c r="HN231" s="76"/>
      <c r="HO231" s="76"/>
      <c r="HP231" s="76"/>
      <c r="HQ231" s="76"/>
      <c r="HR231" s="76"/>
      <c r="HS231" s="76"/>
      <c r="HT231" s="76"/>
      <c r="HU231" s="76"/>
      <c r="HV231" s="76"/>
      <c r="HW231" s="76"/>
      <c r="HX231" s="76"/>
      <c r="HY231" s="76"/>
      <c r="HZ231" s="76"/>
      <c r="IA231" s="76"/>
      <c r="IB231" s="76"/>
      <c r="IC231" s="76"/>
      <c r="ID231" s="76"/>
      <c r="IE231" s="76"/>
      <c r="IF231" s="76"/>
      <c r="IG231" s="76"/>
      <c r="IH231" s="76"/>
      <c r="II231" s="76"/>
      <c r="IJ231" s="76"/>
      <c r="IK231" s="76"/>
      <c r="IL231" s="76"/>
      <c r="IM231" s="76"/>
      <c r="IN231" s="76"/>
      <c r="IO231" s="76"/>
      <c r="IP231" s="76"/>
      <c r="IQ231" s="76"/>
      <c r="IR231" s="76"/>
      <c r="IS231" s="76"/>
      <c r="IT231" s="76"/>
      <c r="IU231" s="76"/>
    </row>
    <row r="232" ht="14.25" spans="1:25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c r="DS232" s="76"/>
      <c r="DT232" s="76"/>
      <c r="DU232" s="76"/>
      <c r="DV232" s="76"/>
      <c r="DW232" s="76"/>
      <c r="DX232" s="76"/>
      <c r="DY232" s="76"/>
      <c r="DZ232" s="76"/>
      <c r="EA232" s="76"/>
      <c r="EB232" s="76"/>
      <c r="EC232" s="76"/>
      <c r="ED232" s="76"/>
      <c r="EE232" s="76"/>
      <c r="EF232" s="76"/>
      <c r="EG232" s="76"/>
      <c r="EH232" s="76"/>
      <c r="EI232" s="76"/>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6"/>
      <c r="GB232" s="76"/>
      <c r="GC232" s="76"/>
      <c r="GD232" s="76"/>
      <c r="GE232" s="76"/>
      <c r="GF232" s="76"/>
      <c r="GG232" s="76"/>
      <c r="GH232" s="76"/>
      <c r="GI232" s="76"/>
      <c r="GJ232" s="76"/>
      <c r="GK232" s="76"/>
      <c r="GL232" s="76"/>
      <c r="GM232" s="76"/>
      <c r="GN232" s="76"/>
      <c r="GO232" s="76"/>
      <c r="GP232" s="76"/>
      <c r="GQ232" s="76"/>
      <c r="GR232" s="76"/>
      <c r="GS232" s="76"/>
      <c r="GT232" s="76"/>
      <c r="GU232" s="76"/>
      <c r="GV232" s="76"/>
      <c r="GW232" s="76"/>
      <c r="GX232" s="76"/>
      <c r="GY232" s="76"/>
      <c r="GZ232" s="76"/>
      <c r="HA232" s="76"/>
      <c r="HB232" s="76"/>
      <c r="HC232" s="76"/>
      <c r="HD232" s="76"/>
      <c r="HE232" s="76"/>
      <c r="HF232" s="76"/>
      <c r="HG232" s="76"/>
      <c r="HH232" s="76"/>
      <c r="HI232" s="76"/>
      <c r="HJ232" s="76"/>
      <c r="HK232" s="76"/>
      <c r="HL232" s="76"/>
      <c r="HM232" s="76"/>
      <c r="HN232" s="76"/>
      <c r="HO232" s="76"/>
      <c r="HP232" s="76"/>
      <c r="HQ232" s="76"/>
      <c r="HR232" s="76"/>
      <c r="HS232" s="76"/>
      <c r="HT232" s="76"/>
      <c r="HU232" s="76"/>
      <c r="HV232" s="76"/>
      <c r="HW232" s="76"/>
      <c r="HX232" s="76"/>
      <c r="HY232" s="76"/>
      <c r="HZ232" s="76"/>
      <c r="IA232" s="76"/>
      <c r="IB232" s="76"/>
      <c r="IC232" s="76"/>
      <c r="ID232" s="76"/>
      <c r="IE232" s="76"/>
      <c r="IF232" s="76"/>
      <c r="IG232" s="76"/>
      <c r="IH232" s="76"/>
      <c r="II232" s="76"/>
      <c r="IJ232" s="76"/>
      <c r="IK232" s="76"/>
      <c r="IL232" s="76"/>
      <c r="IM232" s="76"/>
      <c r="IN232" s="76"/>
      <c r="IO232" s="76"/>
      <c r="IP232" s="76"/>
      <c r="IQ232" s="76"/>
      <c r="IR232" s="76"/>
      <c r="IS232" s="76"/>
      <c r="IT232" s="76"/>
      <c r="IU232" s="76"/>
    </row>
    <row r="233" ht="14.25" spans="1:25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c r="DE233" s="76"/>
      <c r="DF233" s="76"/>
      <c r="DG233" s="76"/>
      <c r="DH233" s="76"/>
      <c r="DI233" s="76"/>
      <c r="DJ233" s="76"/>
      <c r="DK233" s="76"/>
      <c r="DL233" s="76"/>
      <c r="DM233" s="76"/>
      <c r="DN233" s="76"/>
      <c r="DO233" s="76"/>
      <c r="DP233" s="76"/>
      <c r="DQ233" s="76"/>
      <c r="DR233" s="76"/>
      <c r="DS233" s="76"/>
      <c r="DT233" s="76"/>
      <c r="DU233" s="76"/>
      <c r="DV233" s="76"/>
      <c r="DW233" s="76"/>
      <c r="DX233" s="76"/>
      <c r="DY233" s="76"/>
      <c r="DZ233" s="76"/>
      <c r="EA233" s="76"/>
      <c r="EB233" s="76"/>
      <c r="EC233" s="76"/>
      <c r="ED233" s="76"/>
      <c r="EE233" s="76"/>
      <c r="EF233" s="76"/>
      <c r="EG233" s="76"/>
      <c r="EH233" s="76"/>
      <c r="EI233" s="76"/>
      <c r="EJ233" s="76"/>
      <c r="EK233" s="76"/>
      <c r="EL233" s="76"/>
      <c r="EM233" s="76"/>
      <c r="EN233" s="76"/>
      <c r="EO233" s="76"/>
      <c r="EP233" s="76"/>
      <c r="EQ233" s="76"/>
      <c r="ER233" s="76"/>
      <c r="ES233" s="76"/>
      <c r="ET233" s="76"/>
      <c r="EU233" s="76"/>
      <c r="EV233" s="76"/>
      <c r="EW233" s="76"/>
      <c r="EX233" s="76"/>
      <c r="EY233" s="76"/>
      <c r="EZ233" s="76"/>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6"/>
      <c r="GB233" s="76"/>
      <c r="GC233" s="76"/>
      <c r="GD233" s="76"/>
      <c r="GE233" s="76"/>
      <c r="GF233" s="76"/>
      <c r="GG233" s="76"/>
      <c r="GH233" s="76"/>
      <c r="GI233" s="76"/>
      <c r="GJ233" s="76"/>
      <c r="GK233" s="76"/>
      <c r="GL233" s="76"/>
      <c r="GM233" s="76"/>
      <c r="GN233" s="76"/>
      <c r="GO233" s="76"/>
      <c r="GP233" s="76"/>
      <c r="GQ233" s="76"/>
      <c r="GR233" s="76"/>
      <c r="GS233" s="76"/>
      <c r="GT233" s="76"/>
      <c r="GU233" s="76"/>
      <c r="GV233" s="76"/>
      <c r="GW233" s="76"/>
      <c r="GX233" s="76"/>
      <c r="GY233" s="76"/>
      <c r="GZ233" s="76"/>
      <c r="HA233" s="76"/>
      <c r="HB233" s="76"/>
      <c r="HC233" s="76"/>
      <c r="HD233" s="76"/>
      <c r="HE233" s="76"/>
      <c r="HF233" s="76"/>
      <c r="HG233" s="76"/>
      <c r="HH233" s="76"/>
      <c r="HI233" s="76"/>
      <c r="HJ233" s="76"/>
      <c r="HK233" s="76"/>
      <c r="HL233" s="76"/>
      <c r="HM233" s="76"/>
      <c r="HN233" s="76"/>
      <c r="HO233" s="76"/>
      <c r="HP233" s="76"/>
      <c r="HQ233" s="76"/>
      <c r="HR233" s="76"/>
      <c r="HS233" s="76"/>
      <c r="HT233" s="76"/>
      <c r="HU233" s="76"/>
      <c r="HV233" s="76"/>
      <c r="HW233" s="76"/>
      <c r="HX233" s="76"/>
      <c r="HY233" s="76"/>
      <c r="HZ233" s="76"/>
      <c r="IA233" s="76"/>
      <c r="IB233" s="76"/>
      <c r="IC233" s="76"/>
      <c r="ID233" s="76"/>
      <c r="IE233" s="76"/>
      <c r="IF233" s="76"/>
      <c r="IG233" s="76"/>
      <c r="IH233" s="76"/>
      <c r="II233" s="76"/>
      <c r="IJ233" s="76"/>
      <c r="IK233" s="76"/>
      <c r="IL233" s="76"/>
      <c r="IM233" s="76"/>
      <c r="IN233" s="76"/>
      <c r="IO233" s="76"/>
      <c r="IP233" s="76"/>
      <c r="IQ233" s="76"/>
      <c r="IR233" s="76"/>
      <c r="IS233" s="76"/>
      <c r="IT233" s="76"/>
      <c r="IU233" s="76"/>
    </row>
    <row r="234" ht="14.25" spans="1:25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c r="DE234" s="76"/>
      <c r="DF234" s="76"/>
      <c r="DG234" s="76"/>
      <c r="DH234" s="76"/>
      <c r="DI234" s="76"/>
      <c r="DJ234" s="76"/>
      <c r="DK234" s="76"/>
      <c r="DL234" s="76"/>
      <c r="DM234" s="76"/>
      <c r="DN234" s="76"/>
      <c r="DO234" s="76"/>
      <c r="DP234" s="76"/>
      <c r="DQ234" s="76"/>
      <c r="DR234" s="76"/>
      <c r="DS234" s="76"/>
      <c r="DT234" s="76"/>
      <c r="DU234" s="76"/>
      <c r="DV234" s="76"/>
      <c r="DW234" s="76"/>
      <c r="DX234" s="76"/>
      <c r="DY234" s="76"/>
      <c r="DZ234" s="76"/>
      <c r="EA234" s="76"/>
      <c r="EB234" s="76"/>
      <c r="EC234" s="76"/>
      <c r="ED234" s="76"/>
      <c r="EE234" s="76"/>
      <c r="EF234" s="76"/>
      <c r="EG234" s="76"/>
      <c r="EH234" s="76"/>
      <c r="EI234" s="76"/>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c r="FY234" s="76"/>
      <c r="FZ234" s="76"/>
      <c r="GA234" s="76"/>
      <c r="GB234" s="76"/>
      <c r="GC234" s="76"/>
      <c r="GD234" s="76"/>
      <c r="GE234" s="76"/>
      <c r="GF234" s="76"/>
      <c r="GG234" s="76"/>
      <c r="GH234" s="76"/>
      <c r="GI234" s="76"/>
      <c r="GJ234" s="76"/>
      <c r="GK234" s="76"/>
      <c r="GL234" s="76"/>
      <c r="GM234" s="76"/>
      <c r="GN234" s="76"/>
      <c r="GO234" s="76"/>
      <c r="GP234" s="76"/>
      <c r="GQ234" s="76"/>
      <c r="GR234" s="76"/>
      <c r="GS234" s="76"/>
      <c r="GT234" s="76"/>
      <c r="GU234" s="76"/>
      <c r="GV234" s="76"/>
      <c r="GW234" s="76"/>
      <c r="GX234" s="76"/>
      <c r="GY234" s="76"/>
      <c r="GZ234" s="76"/>
      <c r="HA234" s="76"/>
      <c r="HB234" s="76"/>
      <c r="HC234" s="76"/>
      <c r="HD234" s="76"/>
      <c r="HE234" s="76"/>
      <c r="HF234" s="76"/>
      <c r="HG234" s="76"/>
      <c r="HH234" s="76"/>
      <c r="HI234" s="76"/>
      <c r="HJ234" s="76"/>
      <c r="HK234" s="76"/>
      <c r="HL234" s="76"/>
      <c r="HM234" s="76"/>
      <c r="HN234" s="76"/>
      <c r="HO234" s="76"/>
      <c r="HP234" s="76"/>
      <c r="HQ234" s="76"/>
      <c r="HR234" s="76"/>
      <c r="HS234" s="76"/>
      <c r="HT234" s="76"/>
      <c r="HU234" s="76"/>
      <c r="HV234" s="76"/>
      <c r="HW234" s="76"/>
      <c r="HX234" s="76"/>
      <c r="HY234" s="76"/>
      <c r="HZ234" s="76"/>
      <c r="IA234" s="76"/>
      <c r="IB234" s="76"/>
      <c r="IC234" s="76"/>
      <c r="ID234" s="76"/>
      <c r="IE234" s="76"/>
      <c r="IF234" s="76"/>
      <c r="IG234" s="76"/>
      <c r="IH234" s="76"/>
      <c r="II234" s="76"/>
      <c r="IJ234" s="76"/>
      <c r="IK234" s="76"/>
      <c r="IL234" s="76"/>
      <c r="IM234" s="76"/>
      <c r="IN234" s="76"/>
      <c r="IO234" s="76"/>
      <c r="IP234" s="76"/>
      <c r="IQ234" s="76"/>
      <c r="IR234" s="76"/>
      <c r="IS234" s="76"/>
      <c r="IT234" s="76"/>
      <c r="IU234" s="76"/>
    </row>
    <row r="235" ht="14.25" spans="1:25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6"/>
      <c r="DJ235" s="76"/>
      <c r="DK235" s="76"/>
      <c r="DL235" s="76"/>
      <c r="DM235" s="76"/>
      <c r="DN235" s="76"/>
      <c r="DO235" s="76"/>
      <c r="DP235" s="76"/>
      <c r="DQ235" s="76"/>
      <c r="DR235" s="76"/>
      <c r="DS235" s="76"/>
      <c r="DT235" s="76"/>
      <c r="DU235" s="76"/>
      <c r="DV235" s="76"/>
      <c r="DW235" s="76"/>
      <c r="DX235" s="76"/>
      <c r="DY235" s="76"/>
      <c r="DZ235" s="76"/>
      <c r="EA235" s="76"/>
      <c r="EB235" s="76"/>
      <c r="EC235" s="76"/>
      <c r="ED235" s="76"/>
      <c r="EE235" s="76"/>
      <c r="EF235" s="76"/>
      <c r="EG235" s="76"/>
      <c r="EH235" s="76"/>
      <c r="EI235" s="76"/>
      <c r="EJ235" s="76"/>
      <c r="EK235" s="76"/>
      <c r="EL235" s="76"/>
      <c r="EM235" s="76"/>
      <c r="EN235" s="76"/>
      <c r="EO235" s="76"/>
      <c r="EP235" s="76"/>
      <c r="EQ235" s="76"/>
      <c r="ER235" s="76"/>
      <c r="ES235" s="76"/>
      <c r="ET235" s="76"/>
      <c r="EU235" s="76"/>
      <c r="EV235" s="76"/>
      <c r="EW235" s="76"/>
      <c r="EX235" s="76"/>
      <c r="EY235" s="76"/>
      <c r="EZ235" s="76"/>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c r="FY235" s="76"/>
      <c r="FZ235" s="76"/>
      <c r="GA235" s="76"/>
      <c r="GB235" s="76"/>
      <c r="GC235" s="76"/>
      <c r="GD235" s="76"/>
      <c r="GE235" s="76"/>
      <c r="GF235" s="76"/>
      <c r="GG235" s="76"/>
      <c r="GH235" s="76"/>
      <c r="GI235" s="76"/>
      <c r="GJ235" s="76"/>
      <c r="GK235" s="76"/>
      <c r="GL235" s="76"/>
      <c r="GM235" s="76"/>
      <c r="GN235" s="76"/>
      <c r="GO235" s="76"/>
      <c r="GP235" s="76"/>
      <c r="GQ235" s="76"/>
      <c r="GR235" s="76"/>
      <c r="GS235" s="76"/>
      <c r="GT235" s="76"/>
      <c r="GU235" s="76"/>
      <c r="GV235" s="76"/>
      <c r="GW235" s="76"/>
      <c r="GX235" s="76"/>
      <c r="GY235" s="76"/>
      <c r="GZ235" s="76"/>
      <c r="HA235" s="76"/>
      <c r="HB235" s="76"/>
      <c r="HC235" s="76"/>
      <c r="HD235" s="76"/>
      <c r="HE235" s="76"/>
      <c r="HF235" s="76"/>
      <c r="HG235" s="76"/>
      <c r="HH235" s="76"/>
      <c r="HI235" s="76"/>
      <c r="HJ235" s="76"/>
      <c r="HK235" s="76"/>
      <c r="HL235" s="76"/>
      <c r="HM235" s="76"/>
      <c r="HN235" s="76"/>
      <c r="HO235" s="76"/>
      <c r="HP235" s="76"/>
      <c r="HQ235" s="76"/>
      <c r="HR235" s="76"/>
      <c r="HS235" s="76"/>
      <c r="HT235" s="76"/>
      <c r="HU235" s="76"/>
      <c r="HV235" s="76"/>
      <c r="HW235" s="76"/>
      <c r="HX235" s="76"/>
      <c r="HY235" s="76"/>
      <c r="HZ235" s="76"/>
      <c r="IA235" s="76"/>
      <c r="IB235" s="76"/>
      <c r="IC235" s="76"/>
      <c r="ID235" s="76"/>
      <c r="IE235" s="76"/>
      <c r="IF235" s="76"/>
      <c r="IG235" s="76"/>
      <c r="IH235" s="76"/>
      <c r="II235" s="76"/>
      <c r="IJ235" s="76"/>
      <c r="IK235" s="76"/>
      <c r="IL235" s="76"/>
      <c r="IM235" s="76"/>
      <c r="IN235" s="76"/>
      <c r="IO235" s="76"/>
      <c r="IP235" s="76"/>
      <c r="IQ235" s="76"/>
      <c r="IR235" s="76"/>
      <c r="IS235" s="76"/>
      <c r="IT235" s="76"/>
      <c r="IU235" s="76"/>
    </row>
    <row r="236" ht="14.25" spans="1:25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6"/>
      <c r="CY236" s="76"/>
      <c r="CZ236" s="76"/>
      <c r="DA236" s="76"/>
      <c r="DB236" s="76"/>
      <c r="DC236" s="76"/>
      <c r="DD236" s="76"/>
      <c r="DE236" s="76"/>
      <c r="DF236" s="76"/>
      <c r="DG236" s="76"/>
      <c r="DH236" s="76"/>
      <c r="DI236" s="76"/>
      <c r="DJ236" s="76"/>
      <c r="DK236" s="76"/>
      <c r="DL236" s="76"/>
      <c r="DM236" s="76"/>
      <c r="DN236" s="76"/>
      <c r="DO236" s="76"/>
      <c r="DP236" s="76"/>
      <c r="DQ236" s="76"/>
      <c r="DR236" s="76"/>
      <c r="DS236" s="76"/>
      <c r="DT236" s="76"/>
      <c r="DU236" s="76"/>
      <c r="DV236" s="76"/>
      <c r="DW236" s="76"/>
      <c r="DX236" s="76"/>
      <c r="DY236" s="76"/>
      <c r="DZ236" s="76"/>
      <c r="EA236" s="76"/>
      <c r="EB236" s="76"/>
      <c r="EC236" s="76"/>
      <c r="ED236" s="76"/>
      <c r="EE236" s="76"/>
      <c r="EF236" s="76"/>
      <c r="EG236" s="76"/>
      <c r="EH236" s="76"/>
      <c r="EI236" s="76"/>
      <c r="EJ236" s="76"/>
      <c r="EK236" s="76"/>
      <c r="EL236" s="76"/>
      <c r="EM236" s="76"/>
      <c r="EN236" s="76"/>
      <c r="EO236" s="76"/>
      <c r="EP236" s="76"/>
      <c r="EQ236" s="76"/>
      <c r="ER236" s="76"/>
      <c r="ES236" s="76"/>
      <c r="ET236" s="76"/>
      <c r="EU236" s="76"/>
      <c r="EV236" s="76"/>
      <c r="EW236" s="76"/>
      <c r="EX236" s="76"/>
      <c r="EY236" s="76"/>
      <c r="EZ236" s="76"/>
      <c r="FA236" s="76"/>
      <c r="FB236" s="76"/>
      <c r="FC236" s="76"/>
      <c r="FD236" s="76"/>
      <c r="FE236" s="76"/>
      <c r="FF236" s="76"/>
      <c r="FG236" s="76"/>
      <c r="FH236" s="76"/>
      <c r="FI236" s="76"/>
      <c r="FJ236" s="76"/>
      <c r="FK236" s="76"/>
      <c r="FL236" s="76"/>
      <c r="FM236" s="76"/>
      <c r="FN236" s="76"/>
      <c r="FO236" s="76"/>
      <c r="FP236" s="76"/>
      <c r="FQ236" s="76"/>
      <c r="FR236" s="76"/>
      <c r="FS236" s="76"/>
      <c r="FT236" s="76"/>
      <c r="FU236" s="76"/>
      <c r="FV236" s="76"/>
      <c r="FW236" s="76"/>
      <c r="FX236" s="76"/>
      <c r="FY236" s="76"/>
      <c r="FZ236" s="76"/>
      <c r="GA236" s="76"/>
      <c r="GB236" s="76"/>
      <c r="GC236" s="76"/>
      <c r="GD236" s="76"/>
      <c r="GE236" s="76"/>
      <c r="GF236" s="76"/>
      <c r="GG236" s="76"/>
      <c r="GH236" s="76"/>
      <c r="GI236" s="76"/>
      <c r="GJ236" s="76"/>
      <c r="GK236" s="76"/>
      <c r="GL236" s="76"/>
      <c r="GM236" s="76"/>
      <c r="GN236" s="76"/>
      <c r="GO236" s="76"/>
      <c r="GP236" s="76"/>
      <c r="GQ236" s="76"/>
      <c r="GR236" s="76"/>
      <c r="GS236" s="76"/>
      <c r="GT236" s="76"/>
      <c r="GU236" s="76"/>
      <c r="GV236" s="76"/>
      <c r="GW236" s="76"/>
      <c r="GX236" s="76"/>
      <c r="GY236" s="76"/>
      <c r="GZ236" s="76"/>
      <c r="HA236" s="76"/>
      <c r="HB236" s="76"/>
      <c r="HC236" s="76"/>
      <c r="HD236" s="76"/>
      <c r="HE236" s="76"/>
      <c r="HF236" s="76"/>
      <c r="HG236" s="76"/>
      <c r="HH236" s="76"/>
      <c r="HI236" s="76"/>
      <c r="HJ236" s="76"/>
      <c r="HK236" s="76"/>
      <c r="HL236" s="76"/>
      <c r="HM236" s="76"/>
      <c r="HN236" s="76"/>
      <c r="HO236" s="76"/>
      <c r="HP236" s="76"/>
      <c r="HQ236" s="76"/>
      <c r="HR236" s="76"/>
      <c r="HS236" s="76"/>
      <c r="HT236" s="76"/>
      <c r="HU236" s="76"/>
      <c r="HV236" s="76"/>
      <c r="HW236" s="76"/>
      <c r="HX236" s="76"/>
      <c r="HY236" s="76"/>
      <c r="HZ236" s="76"/>
      <c r="IA236" s="76"/>
      <c r="IB236" s="76"/>
      <c r="IC236" s="76"/>
      <c r="ID236" s="76"/>
      <c r="IE236" s="76"/>
      <c r="IF236" s="76"/>
      <c r="IG236" s="76"/>
      <c r="IH236" s="76"/>
      <c r="II236" s="76"/>
      <c r="IJ236" s="76"/>
      <c r="IK236" s="76"/>
      <c r="IL236" s="76"/>
      <c r="IM236" s="76"/>
      <c r="IN236" s="76"/>
      <c r="IO236" s="76"/>
      <c r="IP236" s="76"/>
      <c r="IQ236" s="76"/>
      <c r="IR236" s="76"/>
      <c r="IS236" s="76"/>
      <c r="IT236" s="76"/>
      <c r="IU236" s="76"/>
    </row>
    <row r="237" ht="14.25" spans="1:255">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6"/>
      <c r="CY237" s="76"/>
      <c r="CZ237" s="76"/>
      <c r="DA237" s="76"/>
      <c r="DB237" s="76"/>
      <c r="DC237" s="76"/>
      <c r="DD237" s="76"/>
      <c r="DE237" s="76"/>
      <c r="DF237" s="76"/>
      <c r="DG237" s="76"/>
      <c r="DH237" s="76"/>
      <c r="DI237" s="76"/>
      <c r="DJ237" s="76"/>
      <c r="DK237" s="76"/>
      <c r="DL237" s="76"/>
      <c r="DM237" s="76"/>
      <c r="DN237" s="76"/>
      <c r="DO237" s="76"/>
      <c r="DP237" s="76"/>
      <c r="DQ237" s="76"/>
      <c r="DR237" s="76"/>
      <c r="DS237" s="76"/>
      <c r="DT237" s="76"/>
      <c r="DU237" s="76"/>
      <c r="DV237" s="76"/>
      <c r="DW237" s="76"/>
      <c r="DX237" s="76"/>
      <c r="DY237" s="76"/>
      <c r="DZ237" s="76"/>
      <c r="EA237" s="76"/>
      <c r="EB237" s="76"/>
      <c r="EC237" s="76"/>
      <c r="ED237" s="76"/>
      <c r="EE237" s="76"/>
      <c r="EF237" s="76"/>
      <c r="EG237" s="76"/>
      <c r="EH237" s="76"/>
      <c r="EI237" s="76"/>
      <c r="EJ237" s="76"/>
      <c r="EK237" s="76"/>
      <c r="EL237" s="76"/>
      <c r="EM237" s="76"/>
      <c r="EN237" s="76"/>
      <c r="EO237" s="76"/>
      <c r="EP237" s="76"/>
      <c r="EQ237" s="76"/>
      <c r="ER237" s="76"/>
      <c r="ES237" s="76"/>
      <c r="ET237" s="76"/>
      <c r="EU237" s="76"/>
      <c r="EV237" s="76"/>
      <c r="EW237" s="76"/>
      <c r="EX237" s="76"/>
      <c r="EY237" s="76"/>
      <c r="EZ237" s="76"/>
      <c r="FA237" s="76"/>
      <c r="FB237" s="76"/>
      <c r="FC237" s="76"/>
      <c r="FD237" s="76"/>
      <c r="FE237" s="76"/>
      <c r="FF237" s="76"/>
      <c r="FG237" s="76"/>
      <c r="FH237" s="76"/>
      <c r="FI237" s="76"/>
      <c r="FJ237" s="76"/>
      <c r="FK237" s="76"/>
      <c r="FL237" s="76"/>
      <c r="FM237" s="76"/>
      <c r="FN237" s="76"/>
      <c r="FO237" s="76"/>
      <c r="FP237" s="76"/>
      <c r="FQ237" s="76"/>
      <c r="FR237" s="76"/>
      <c r="FS237" s="76"/>
      <c r="FT237" s="76"/>
      <c r="FU237" s="76"/>
      <c r="FV237" s="76"/>
      <c r="FW237" s="76"/>
      <c r="FX237" s="76"/>
      <c r="FY237" s="76"/>
      <c r="FZ237" s="76"/>
      <c r="GA237" s="76"/>
      <c r="GB237" s="76"/>
      <c r="GC237" s="76"/>
      <c r="GD237" s="76"/>
      <c r="GE237" s="76"/>
      <c r="GF237" s="76"/>
      <c r="GG237" s="76"/>
      <c r="GH237" s="76"/>
      <c r="GI237" s="76"/>
      <c r="GJ237" s="76"/>
      <c r="GK237" s="76"/>
      <c r="GL237" s="76"/>
      <c r="GM237" s="76"/>
      <c r="GN237" s="76"/>
      <c r="GO237" s="76"/>
      <c r="GP237" s="76"/>
      <c r="GQ237" s="76"/>
      <c r="GR237" s="76"/>
      <c r="GS237" s="76"/>
      <c r="GT237" s="76"/>
      <c r="GU237" s="76"/>
      <c r="GV237" s="76"/>
      <c r="GW237" s="76"/>
      <c r="GX237" s="76"/>
      <c r="GY237" s="76"/>
      <c r="GZ237" s="76"/>
      <c r="HA237" s="76"/>
      <c r="HB237" s="76"/>
      <c r="HC237" s="76"/>
      <c r="HD237" s="76"/>
      <c r="HE237" s="76"/>
      <c r="HF237" s="76"/>
      <c r="HG237" s="76"/>
      <c r="HH237" s="76"/>
      <c r="HI237" s="76"/>
      <c r="HJ237" s="76"/>
      <c r="HK237" s="76"/>
      <c r="HL237" s="76"/>
      <c r="HM237" s="76"/>
      <c r="HN237" s="76"/>
      <c r="HO237" s="76"/>
      <c r="HP237" s="76"/>
      <c r="HQ237" s="76"/>
      <c r="HR237" s="76"/>
      <c r="HS237" s="76"/>
      <c r="HT237" s="76"/>
      <c r="HU237" s="76"/>
      <c r="HV237" s="76"/>
      <c r="HW237" s="76"/>
      <c r="HX237" s="76"/>
      <c r="HY237" s="76"/>
      <c r="HZ237" s="76"/>
      <c r="IA237" s="76"/>
      <c r="IB237" s="76"/>
      <c r="IC237" s="76"/>
      <c r="ID237" s="76"/>
      <c r="IE237" s="76"/>
      <c r="IF237" s="76"/>
      <c r="IG237" s="76"/>
      <c r="IH237" s="76"/>
      <c r="II237" s="76"/>
      <c r="IJ237" s="76"/>
      <c r="IK237" s="76"/>
      <c r="IL237" s="76"/>
      <c r="IM237" s="76"/>
      <c r="IN237" s="76"/>
      <c r="IO237" s="76"/>
      <c r="IP237" s="76"/>
      <c r="IQ237" s="76"/>
      <c r="IR237" s="76"/>
      <c r="IS237" s="76"/>
      <c r="IT237" s="76"/>
      <c r="IU237" s="76"/>
    </row>
    <row r="238" ht="14.25" spans="1:255">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6"/>
      <c r="CY238" s="76"/>
      <c r="CZ238" s="76"/>
      <c r="DA238" s="76"/>
      <c r="DB238" s="76"/>
      <c r="DC238" s="76"/>
      <c r="DD238" s="76"/>
      <c r="DE238" s="76"/>
      <c r="DF238" s="76"/>
      <c r="DG238" s="76"/>
      <c r="DH238" s="76"/>
      <c r="DI238" s="76"/>
      <c r="DJ238" s="76"/>
      <c r="DK238" s="76"/>
      <c r="DL238" s="76"/>
      <c r="DM238" s="76"/>
      <c r="DN238" s="76"/>
      <c r="DO238" s="76"/>
      <c r="DP238" s="76"/>
      <c r="DQ238" s="76"/>
      <c r="DR238" s="76"/>
      <c r="DS238" s="76"/>
      <c r="DT238" s="76"/>
      <c r="DU238" s="76"/>
      <c r="DV238" s="76"/>
      <c r="DW238" s="76"/>
      <c r="DX238" s="76"/>
      <c r="DY238" s="76"/>
      <c r="DZ238" s="76"/>
      <c r="EA238" s="76"/>
      <c r="EB238" s="76"/>
      <c r="EC238" s="76"/>
      <c r="ED238" s="76"/>
      <c r="EE238" s="76"/>
      <c r="EF238" s="76"/>
      <c r="EG238" s="76"/>
      <c r="EH238" s="76"/>
      <c r="EI238" s="76"/>
      <c r="EJ238" s="76"/>
      <c r="EK238" s="76"/>
      <c r="EL238" s="76"/>
      <c r="EM238" s="76"/>
      <c r="EN238" s="76"/>
      <c r="EO238" s="76"/>
      <c r="EP238" s="76"/>
      <c r="EQ238" s="76"/>
      <c r="ER238" s="76"/>
      <c r="ES238" s="76"/>
      <c r="ET238" s="76"/>
      <c r="EU238" s="76"/>
      <c r="EV238" s="76"/>
      <c r="EW238" s="76"/>
      <c r="EX238" s="76"/>
      <c r="EY238" s="76"/>
      <c r="EZ238" s="76"/>
      <c r="FA238" s="76"/>
      <c r="FB238" s="76"/>
      <c r="FC238" s="76"/>
      <c r="FD238" s="76"/>
      <c r="FE238" s="76"/>
      <c r="FF238" s="76"/>
      <c r="FG238" s="76"/>
      <c r="FH238" s="76"/>
      <c r="FI238" s="76"/>
      <c r="FJ238" s="76"/>
      <c r="FK238" s="76"/>
      <c r="FL238" s="76"/>
      <c r="FM238" s="76"/>
      <c r="FN238" s="76"/>
      <c r="FO238" s="76"/>
      <c r="FP238" s="76"/>
      <c r="FQ238" s="76"/>
      <c r="FR238" s="76"/>
      <c r="FS238" s="76"/>
      <c r="FT238" s="76"/>
      <c r="FU238" s="76"/>
      <c r="FV238" s="76"/>
      <c r="FW238" s="76"/>
      <c r="FX238" s="76"/>
      <c r="FY238" s="76"/>
      <c r="FZ238" s="76"/>
      <c r="GA238" s="76"/>
      <c r="GB238" s="76"/>
      <c r="GC238" s="76"/>
      <c r="GD238" s="76"/>
      <c r="GE238" s="76"/>
      <c r="GF238" s="76"/>
      <c r="GG238" s="76"/>
      <c r="GH238" s="76"/>
      <c r="GI238" s="76"/>
      <c r="GJ238" s="76"/>
      <c r="GK238" s="76"/>
      <c r="GL238" s="76"/>
      <c r="GM238" s="76"/>
      <c r="GN238" s="76"/>
      <c r="GO238" s="76"/>
      <c r="GP238" s="76"/>
      <c r="GQ238" s="76"/>
      <c r="GR238" s="76"/>
      <c r="GS238" s="76"/>
      <c r="GT238" s="76"/>
      <c r="GU238" s="76"/>
      <c r="GV238" s="76"/>
      <c r="GW238" s="76"/>
      <c r="GX238" s="76"/>
      <c r="GY238" s="76"/>
      <c r="GZ238" s="76"/>
      <c r="HA238" s="76"/>
      <c r="HB238" s="76"/>
      <c r="HC238" s="76"/>
      <c r="HD238" s="76"/>
      <c r="HE238" s="76"/>
      <c r="HF238" s="76"/>
      <c r="HG238" s="76"/>
      <c r="HH238" s="76"/>
      <c r="HI238" s="76"/>
      <c r="HJ238" s="76"/>
      <c r="HK238" s="76"/>
      <c r="HL238" s="76"/>
      <c r="HM238" s="76"/>
      <c r="HN238" s="76"/>
      <c r="HO238" s="76"/>
      <c r="HP238" s="76"/>
      <c r="HQ238" s="76"/>
      <c r="HR238" s="76"/>
      <c r="HS238" s="76"/>
      <c r="HT238" s="76"/>
      <c r="HU238" s="76"/>
      <c r="HV238" s="76"/>
      <c r="HW238" s="76"/>
      <c r="HX238" s="76"/>
      <c r="HY238" s="76"/>
      <c r="HZ238" s="76"/>
      <c r="IA238" s="76"/>
      <c r="IB238" s="76"/>
      <c r="IC238" s="76"/>
      <c r="ID238" s="76"/>
      <c r="IE238" s="76"/>
      <c r="IF238" s="76"/>
      <c r="IG238" s="76"/>
      <c r="IH238" s="76"/>
      <c r="II238" s="76"/>
      <c r="IJ238" s="76"/>
      <c r="IK238" s="76"/>
      <c r="IL238" s="76"/>
      <c r="IM238" s="76"/>
      <c r="IN238" s="76"/>
      <c r="IO238" s="76"/>
      <c r="IP238" s="76"/>
      <c r="IQ238" s="76"/>
      <c r="IR238" s="76"/>
      <c r="IS238" s="76"/>
      <c r="IT238" s="76"/>
      <c r="IU238" s="76"/>
    </row>
    <row r="239" ht="14.25" spans="1:25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6"/>
      <c r="CB239" s="76"/>
      <c r="CC239" s="76"/>
      <c r="CD239" s="76"/>
      <c r="CE239" s="76"/>
      <c r="CF239" s="76"/>
      <c r="CG239" s="76"/>
      <c r="CH239" s="76"/>
      <c r="CI239" s="76"/>
      <c r="CJ239" s="76"/>
      <c r="CK239" s="76"/>
      <c r="CL239" s="76"/>
      <c r="CM239" s="76"/>
      <c r="CN239" s="76"/>
      <c r="CO239" s="76"/>
      <c r="CP239" s="76"/>
      <c r="CQ239" s="76"/>
      <c r="CR239" s="76"/>
      <c r="CS239" s="76"/>
      <c r="CT239" s="76"/>
      <c r="CU239" s="76"/>
      <c r="CV239" s="76"/>
      <c r="CW239" s="76"/>
      <c r="CX239" s="76"/>
      <c r="CY239" s="76"/>
      <c r="CZ239" s="76"/>
      <c r="DA239" s="76"/>
      <c r="DB239" s="76"/>
      <c r="DC239" s="76"/>
      <c r="DD239" s="76"/>
      <c r="DE239" s="76"/>
      <c r="DF239" s="76"/>
      <c r="DG239" s="76"/>
      <c r="DH239" s="76"/>
      <c r="DI239" s="76"/>
      <c r="DJ239" s="76"/>
      <c r="DK239" s="76"/>
      <c r="DL239" s="76"/>
      <c r="DM239" s="76"/>
      <c r="DN239" s="76"/>
      <c r="DO239" s="76"/>
      <c r="DP239" s="76"/>
      <c r="DQ239" s="76"/>
      <c r="DR239" s="76"/>
      <c r="DS239" s="76"/>
      <c r="DT239" s="76"/>
      <c r="DU239" s="76"/>
      <c r="DV239" s="76"/>
      <c r="DW239" s="76"/>
      <c r="DX239" s="76"/>
      <c r="DY239" s="76"/>
      <c r="DZ239" s="76"/>
      <c r="EA239" s="76"/>
      <c r="EB239" s="76"/>
      <c r="EC239" s="76"/>
      <c r="ED239" s="76"/>
      <c r="EE239" s="76"/>
      <c r="EF239" s="76"/>
      <c r="EG239" s="76"/>
      <c r="EH239" s="76"/>
      <c r="EI239" s="76"/>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6"/>
      <c r="GB239" s="76"/>
      <c r="GC239" s="76"/>
      <c r="GD239" s="76"/>
      <c r="GE239" s="76"/>
      <c r="GF239" s="76"/>
      <c r="GG239" s="76"/>
      <c r="GH239" s="76"/>
      <c r="GI239" s="76"/>
      <c r="GJ239" s="76"/>
      <c r="GK239" s="76"/>
      <c r="GL239" s="76"/>
      <c r="GM239" s="76"/>
      <c r="GN239" s="76"/>
      <c r="GO239" s="76"/>
      <c r="GP239" s="76"/>
      <c r="GQ239" s="76"/>
      <c r="GR239" s="76"/>
      <c r="GS239" s="76"/>
      <c r="GT239" s="76"/>
      <c r="GU239" s="76"/>
      <c r="GV239" s="76"/>
      <c r="GW239" s="76"/>
      <c r="GX239" s="76"/>
      <c r="GY239" s="76"/>
      <c r="GZ239" s="76"/>
      <c r="HA239" s="76"/>
      <c r="HB239" s="76"/>
      <c r="HC239" s="76"/>
      <c r="HD239" s="76"/>
      <c r="HE239" s="76"/>
      <c r="HF239" s="76"/>
      <c r="HG239" s="76"/>
      <c r="HH239" s="76"/>
      <c r="HI239" s="76"/>
      <c r="HJ239" s="76"/>
      <c r="HK239" s="76"/>
      <c r="HL239" s="76"/>
      <c r="HM239" s="76"/>
      <c r="HN239" s="76"/>
      <c r="HO239" s="76"/>
      <c r="HP239" s="76"/>
      <c r="HQ239" s="76"/>
      <c r="HR239" s="76"/>
      <c r="HS239" s="76"/>
      <c r="HT239" s="76"/>
      <c r="HU239" s="76"/>
      <c r="HV239" s="76"/>
      <c r="HW239" s="76"/>
      <c r="HX239" s="76"/>
      <c r="HY239" s="76"/>
      <c r="HZ239" s="76"/>
      <c r="IA239" s="76"/>
      <c r="IB239" s="76"/>
      <c r="IC239" s="76"/>
      <c r="ID239" s="76"/>
      <c r="IE239" s="76"/>
      <c r="IF239" s="76"/>
      <c r="IG239" s="76"/>
      <c r="IH239" s="76"/>
      <c r="II239" s="76"/>
      <c r="IJ239" s="76"/>
      <c r="IK239" s="76"/>
      <c r="IL239" s="76"/>
      <c r="IM239" s="76"/>
      <c r="IN239" s="76"/>
      <c r="IO239" s="76"/>
      <c r="IP239" s="76"/>
      <c r="IQ239" s="76"/>
      <c r="IR239" s="76"/>
      <c r="IS239" s="76"/>
      <c r="IT239" s="76"/>
      <c r="IU239" s="76"/>
    </row>
    <row r="240" ht="14.25" spans="1:25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c r="DO240" s="76"/>
      <c r="DP240" s="76"/>
      <c r="DQ240" s="76"/>
      <c r="DR240" s="76"/>
      <c r="DS240" s="76"/>
      <c r="DT240" s="76"/>
      <c r="DU240" s="76"/>
      <c r="DV240" s="76"/>
      <c r="DW240" s="76"/>
      <c r="DX240" s="76"/>
      <c r="DY240" s="76"/>
      <c r="DZ240" s="76"/>
      <c r="EA240" s="76"/>
      <c r="EB240" s="76"/>
      <c r="EC240" s="76"/>
      <c r="ED240" s="76"/>
      <c r="EE240" s="76"/>
      <c r="EF240" s="76"/>
      <c r="EG240" s="76"/>
      <c r="EH240" s="76"/>
      <c r="EI240" s="76"/>
      <c r="EJ240" s="76"/>
      <c r="EK240" s="76"/>
      <c r="EL240" s="76"/>
      <c r="EM240" s="76"/>
      <c r="EN240" s="76"/>
      <c r="EO240" s="76"/>
      <c r="EP240" s="76"/>
      <c r="EQ240" s="76"/>
      <c r="ER240" s="76"/>
      <c r="ES240" s="76"/>
      <c r="ET240" s="76"/>
      <c r="EU240" s="76"/>
      <c r="EV240" s="76"/>
      <c r="EW240" s="76"/>
      <c r="EX240" s="76"/>
      <c r="EY240" s="76"/>
      <c r="EZ240" s="76"/>
      <c r="FA240" s="76"/>
      <c r="FB240" s="76"/>
      <c r="FC240" s="76"/>
      <c r="FD240" s="76"/>
      <c r="FE240" s="76"/>
      <c r="FF240" s="76"/>
      <c r="FG240" s="76"/>
      <c r="FH240" s="76"/>
      <c r="FI240" s="76"/>
      <c r="FJ240" s="76"/>
      <c r="FK240" s="76"/>
      <c r="FL240" s="76"/>
      <c r="FM240" s="76"/>
      <c r="FN240" s="76"/>
      <c r="FO240" s="76"/>
      <c r="FP240" s="76"/>
      <c r="FQ240" s="76"/>
      <c r="FR240" s="76"/>
      <c r="FS240" s="76"/>
      <c r="FT240" s="76"/>
      <c r="FU240" s="76"/>
      <c r="FV240" s="76"/>
      <c r="FW240" s="76"/>
      <c r="FX240" s="76"/>
      <c r="FY240" s="76"/>
      <c r="FZ240" s="76"/>
      <c r="GA240" s="76"/>
      <c r="GB240" s="76"/>
      <c r="GC240" s="76"/>
      <c r="GD240" s="76"/>
      <c r="GE240" s="76"/>
      <c r="GF240" s="76"/>
      <c r="GG240" s="76"/>
      <c r="GH240" s="76"/>
      <c r="GI240" s="76"/>
      <c r="GJ240" s="76"/>
      <c r="GK240" s="76"/>
      <c r="GL240" s="76"/>
      <c r="GM240" s="76"/>
      <c r="GN240" s="76"/>
      <c r="GO240" s="76"/>
      <c r="GP240" s="76"/>
      <c r="GQ240" s="76"/>
      <c r="GR240" s="76"/>
      <c r="GS240" s="76"/>
      <c r="GT240" s="76"/>
      <c r="GU240" s="76"/>
      <c r="GV240" s="76"/>
      <c r="GW240" s="76"/>
      <c r="GX240" s="76"/>
      <c r="GY240" s="76"/>
      <c r="GZ240" s="76"/>
      <c r="HA240" s="76"/>
      <c r="HB240" s="76"/>
      <c r="HC240" s="76"/>
      <c r="HD240" s="76"/>
      <c r="HE240" s="76"/>
      <c r="HF240" s="76"/>
      <c r="HG240" s="76"/>
      <c r="HH240" s="76"/>
      <c r="HI240" s="76"/>
      <c r="HJ240" s="76"/>
      <c r="HK240" s="76"/>
      <c r="HL240" s="76"/>
      <c r="HM240" s="76"/>
      <c r="HN240" s="76"/>
      <c r="HO240" s="76"/>
      <c r="HP240" s="76"/>
      <c r="HQ240" s="76"/>
      <c r="HR240" s="76"/>
      <c r="HS240" s="76"/>
      <c r="HT240" s="76"/>
      <c r="HU240" s="76"/>
      <c r="HV240" s="76"/>
      <c r="HW240" s="76"/>
      <c r="HX240" s="76"/>
      <c r="HY240" s="76"/>
      <c r="HZ240" s="76"/>
      <c r="IA240" s="76"/>
      <c r="IB240" s="76"/>
      <c r="IC240" s="76"/>
      <c r="ID240" s="76"/>
      <c r="IE240" s="76"/>
      <c r="IF240" s="76"/>
      <c r="IG240" s="76"/>
      <c r="IH240" s="76"/>
      <c r="II240" s="76"/>
      <c r="IJ240" s="76"/>
      <c r="IK240" s="76"/>
      <c r="IL240" s="76"/>
      <c r="IM240" s="76"/>
      <c r="IN240" s="76"/>
      <c r="IO240" s="76"/>
      <c r="IP240" s="76"/>
      <c r="IQ240" s="76"/>
      <c r="IR240" s="76"/>
      <c r="IS240" s="76"/>
      <c r="IT240" s="76"/>
      <c r="IU240" s="76"/>
    </row>
    <row r="241" ht="14.25" spans="1:25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6"/>
      <c r="CY241" s="76"/>
      <c r="CZ241" s="76"/>
      <c r="DA241" s="76"/>
      <c r="DB241" s="76"/>
      <c r="DC241" s="76"/>
      <c r="DD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6"/>
      <c r="GB241" s="76"/>
      <c r="GC241" s="76"/>
      <c r="GD241" s="76"/>
      <c r="GE241" s="76"/>
      <c r="GF241" s="76"/>
      <c r="GG241" s="76"/>
      <c r="GH241" s="76"/>
      <c r="GI241" s="76"/>
      <c r="GJ241" s="76"/>
      <c r="GK241" s="76"/>
      <c r="GL241" s="76"/>
      <c r="GM241" s="76"/>
      <c r="GN241" s="76"/>
      <c r="GO241" s="76"/>
      <c r="GP241" s="76"/>
      <c r="GQ241" s="76"/>
      <c r="GR241" s="76"/>
      <c r="GS241" s="76"/>
      <c r="GT241" s="76"/>
      <c r="GU241" s="76"/>
      <c r="GV241" s="76"/>
      <c r="GW241" s="76"/>
      <c r="GX241" s="76"/>
      <c r="GY241" s="76"/>
      <c r="GZ241" s="76"/>
      <c r="HA241" s="76"/>
      <c r="HB241" s="76"/>
      <c r="HC241" s="76"/>
      <c r="HD241" s="76"/>
      <c r="HE241" s="76"/>
      <c r="HF241" s="76"/>
      <c r="HG241" s="76"/>
      <c r="HH241" s="76"/>
      <c r="HI241" s="76"/>
      <c r="HJ241" s="76"/>
      <c r="HK241" s="76"/>
      <c r="HL241" s="76"/>
      <c r="HM241" s="76"/>
      <c r="HN241" s="76"/>
      <c r="HO241" s="76"/>
      <c r="HP241" s="76"/>
      <c r="HQ241" s="76"/>
      <c r="HR241" s="76"/>
      <c r="HS241" s="76"/>
      <c r="HT241" s="76"/>
      <c r="HU241" s="76"/>
      <c r="HV241" s="76"/>
      <c r="HW241" s="76"/>
      <c r="HX241" s="76"/>
      <c r="HY241" s="76"/>
      <c r="HZ241" s="76"/>
      <c r="IA241" s="76"/>
      <c r="IB241" s="76"/>
      <c r="IC241" s="76"/>
      <c r="ID241" s="76"/>
      <c r="IE241" s="76"/>
      <c r="IF241" s="76"/>
      <c r="IG241" s="76"/>
      <c r="IH241" s="76"/>
      <c r="II241" s="76"/>
      <c r="IJ241" s="76"/>
      <c r="IK241" s="76"/>
      <c r="IL241" s="76"/>
      <c r="IM241" s="76"/>
      <c r="IN241" s="76"/>
      <c r="IO241" s="76"/>
      <c r="IP241" s="76"/>
      <c r="IQ241" s="76"/>
      <c r="IR241" s="76"/>
      <c r="IS241" s="76"/>
      <c r="IT241" s="76"/>
      <c r="IU241" s="76"/>
    </row>
    <row r="242" ht="14.25" spans="1:255">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c r="HJ242" s="76"/>
      <c r="HK242" s="76"/>
      <c r="HL242" s="76"/>
      <c r="HM242" s="76"/>
      <c r="HN242" s="76"/>
      <c r="HO242" s="76"/>
      <c r="HP242" s="76"/>
      <c r="HQ242" s="76"/>
      <c r="HR242" s="76"/>
      <c r="HS242" s="76"/>
      <c r="HT242" s="76"/>
      <c r="HU242" s="76"/>
      <c r="HV242" s="76"/>
      <c r="HW242" s="76"/>
      <c r="HX242" s="76"/>
      <c r="HY242" s="76"/>
      <c r="HZ242" s="76"/>
      <c r="IA242" s="76"/>
      <c r="IB242" s="76"/>
      <c r="IC242" s="76"/>
      <c r="ID242" s="76"/>
      <c r="IE242" s="76"/>
      <c r="IF242" s="76"/>
      <c r="IG242" s="76"/>
      <c r="IH242" s="76"/>
      <c r="II242" s="76"/>
      <c r="IJ242" s="76"/>
      <c r="IK242" s="76"/>
      <c r="IL242" s="76"/>
      <c r="IM242" s="76"/>
      <c r="IN242" s="76"/>
      <c r="IO242" s="76"/>
      <c r="IP242" s="76"/>
      <c r="IQ242" s="76"/>
      <c r="IR242" s="76"/>
      <c r="IS242" s="76"/>
      <c r="IT242" s="76"/>
      <c r="IU242" s="76"/>
    </row>
    <row r="243" ht="14.25" spans="1:255">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c r="HJ243" s="76"/>
      <c r="HK243" s="76"/>
      <c r="HL243" s="76"/>
      <c r="HM243" s="76"/>
      <c r="HN243" s="76"/>
      <c r="HO243" s="76"/>
      <c r="HP243" s="76"/>
      <c r="HQ243" s="76"/>
      <c r="HR243" s="76"/>
      <c r="HS243" s="76"/>
      <c r="HT243" s="76"/>
      <c r="HU243" s="76"/>
      <c r="HV243" s="76"/>
      <c r="HW243" s="76"/>
      <c r="HX243" s="76"/>
      <c r="HY243" s="76"/>
      <c r="HZ243" s="76"/>
      <c r="IA243" s="76"/>
      <c r="IB243" s="76"/>
      <c r="IC243" s="76"/>
      <c r="ID243" s="76"/>
      <c r="IE243" s="76"/>
      <c r="IF243" s="76"/>
      <c r="IG243" s="76"/>
      <c r="IH243" s="76"/>
      <c r="II243" s="76"/>
      <c r="IJ243" s="76"/>
      <c r="IK243" s="76"/>
      <c r="IL243" s="76"/>
      <c r="IM243" s="76"/>
      <c r="IN243" s="76"/>
      <c r="IO243" s="76"/>
      <c r="IP243" s="76"/>
      <c r="IQ243" s="76"/>
      <c r="IR243" s="76"/>
      <c r="IS243" s="76"/>
      <c r="IT243" s="76"/>
      <c r="IU243" s="76"/>
    </row>
    <row r="244" ht="14.25" spans="1:255">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c r="ID244" s="76"/>
      <c r="IE244" s="76"/>
      <c r="IF244" s="76"/>
      <c r="IG244" s="76"/>
      <c r="IH244" s="76"/>
      <c r="II244" s="76"/>
      <c r="IJ244" s="76"/>
      <c r="IK244" s="76"/>
      <c r="IL244" s="76"/>
      <c r="IM244" s="76"/>
      <c r="IN244" s="76"/>
      <c r="IO244" s="76"/>
      <c r="IP244" s="76"/>
      <c r="IQ244" s="76"/>
      <c r="IR244" s="76"/>
      <c r="IS244" s="76"/>
      <c r="IT244" s="76"/>
      <c r="IU244" s="76"/>
    </row>
    <row r="245" ht="14.25" spans="1:25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6"/>
      <c r="CY245" s="76"/>
      <c r="CZ245" s="76"/>
      <c r="DA245" s="76"/>
      <c r="DB245" s="76"/>
      <c r="DC245" s="76"/>
      <c r="DD245" s="76"/>
      <c r="DE245" s="76"/>
      <c r="DF245" s="76"/>
      <c r="DG245" s="76"/>
      <c r="DH245" s="76"/>
      <c r="DI245" s="76"/>
      <c r="DJ245" s="76"/>
      <c r="DK245" s="76"/>
      <c r="DL245" s="76"/>
      <c r="DM245" s="76"/>
      <c r="DN245" s="76"/>
      <c r="DO245" s="76"/>
      <c r="DP245" s="76"/>
      <c r="DQ245" s="76"/>
      <c r="DR245" s="76"/>
      <c r="DS245" s="76"/>
      <c r="DT245" s="76"/>
      <c r="DU245" s="76"/>
      <c r="DV245" s="76"/>
      <c r="DW245" s="76"/>
      <c r="DX245" s="76"/>
      <c r="DY245" s="76"/>
      <c r="DZ245" s="76"/>
      <c r="EA245" s="76"/>
      <c r="EB245" s="76"/>
      <c r="EC245" s="76"/>
      <c r="ED245" s="76"/>
      <c r="EE245" s="76"/>
      <c r="EF245" s="76"/>
      <c r="EG245" s="76"/>
      <c r="EH245" s="76"/>
      <c r="EI245" s="76"/>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c r="FN245" s="76"/>
      <c r="FO245" s="76"/>
      <c r="FP245" s="76"/>
      <c r="FQ245" s="76"/>
      <c r="FR245" s="76"/>
      <c r="FS245" s="76"/>
      <c r="FT245" s="76"/>
      <c r="FU245" s="76"/>
      <c r="FV245" s="76"/>
      <c r="FW245" s="76"/>
      <c r="FX245" s="76"/>
      <c r="FY245" s="76"/>
      <c r="FZ245" s="76"/>
      <c r="GA245" s="76"/>
      <c r="GB245" s="76"/>
      <c r="GC245" s="76"/>
      <c r="GD245" s="76"/>
      <c r="GE245" s="76"/>
      <c r="GF245" s="76"/>
      <c r="GG245" s="76"/>
      <c r="GH245" s="76"/>
      <c r="GI245" s="76"/>
      <c r="GJ245" s="76"/>
      <c r="GK245" s="76"/>
      <c r="GL245" s="76"/>
      <c r="GM245" s="76"/>
      <c r="GN245" s="76"/>
      <c r="GO245" s="76"/>
      <c r="GP245" s="76"/>
      <c r="GQ245" s="76"/>
      <c r="GR245" s="76"/>
      <c r="GS245" s="76"/>
      <c r="GT245" s="76"/>
      <c r="GU245" s="76"/>
      <c r="GV245" s="76"/>
      <c r="GW245" s="76"/>
      <c r="GX245" s="76"/>
      <c r="GY245" s="76"/>
      <c r="GZ245" s="76"/>
      <c r="HA245" s="76"/>
      <c r="HB245" s="76"/>
      <c r="HC245" s="76"/>
      <c r="HD245" s="76"/>
      <c r="HE245" s="76"/>
      <c r="HF245" s="76"/>
      <c r="HG245" s="76"/>
      <c r="HH245" s="76"/>
      <c r="HI245" s="76"/>
      <c r="HJ245" s="76"/>
      <c r="HK245" s="76"/>
      <c r="HL245" s="76"/>
      <c r="HM245" s="76"/>
      <c r="HN245" s="76"/>
      <c r="HO245" s="76"/>
      <c r="HP245" s="76"/>
      <c r="HQ245" s="76"/>
      <c r="HR245" s="76"/>
      <c r="HS245" s="76"/>
      <c r="HT245" s="76"/>
      <c r="HU245" s="76"/>
      <c r="HV245" s="76"/>
      <c r="HW245" s="76"/>
      <c r="HX245" s="76"/>
      <c r="HY245" s="76"/>
      <c r="HZ245" s="76"/>
      <c r="IA245" s="76"/>
      <c r="IB245" s="76"/>
      <c r="IC245" s="76"/>
      <c r="ID245" s="76"/>
      <c r="IE245" s="76"/>
      <c r="IF245" s="76"/>
      <c r="IG245" s="76"/>
      <c r="IH245" s="76"/>
      <c r="II245" s="76"/>
      <c r="IJ245" s="76"/>
      <c r="IK245" s="76"/>
      <c r="IL245" s="76"/>
      <c r="IM245" s="76"/>
      <c r="IN245" s="76"/>
      <c r="IO245" s="76"/>
      <c r="IP245" s="76"/>
      <c r="IQ245" s="76"/>
      <c r="IR245" s="76"/>
      <c r="IS245" s="76"/>
      <c r="IT245" s="76"/>
      <c r="IU245" s="76"/>
    </row>
    <row r="246" ht="14.25" spans="1:25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6"/>
      <c r="DL246" s="76"/>
      <c r="DM246" s="76"/>
      <c r="DN246" s="76"/>
      <c r="DO246" s="76"/>
      <c r="DP246" s="76"/>
      <c r="DQ246" s="76"/>
      <c r="DR246" s="76"/>
      <c r="DS246" s="76"/>
      <c r="DT246" s="76"/>
      <c r="DU246" s="76"/>
      <c r="DV246" s="76"/>
      <c r="DW246" s="76"/>
      <c r="DX246" s="76"/>
      <c r="DY246" s="76"/>
      <c r="DZ246" s="76"/>
      <c r="EA246" s="76"/>
      <c r="EB246" s="76"/>
      <c r="EC246" s="76"/>
      <c r="ED246" s="76"/>
      <c r="EE246" s="76"/>
      <c r="EF246" s="76"/>
      <c r="EG246" s="76"/>
      <c r="EH246" s="76"/>
      <c r="EI246" s="76"/>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c r="FN246" s="76"/>
      <c r="FO246" s="76"/>
      <c r="FP246" s="76"/>
      <c r="FQ246" s="76"/>
      <c r="FR246" s="76"/>
      <c r="FS246" s="76"/>
      <c r="FT246" s="76"/>
      <c r="FU246" s="76"/>
      <c r="FV246" s="76"/>
      <c r="FW246" s="76"/>
      <c r="FX246" s="76"/>
      <c r="FY246" s="76"/>
      <c r="FZ246" s="76"/>
      <c r="GA246" s="76"/>
      <c r="GB246" s="76"/>
      <c r="GC246" s="76"/>
      <c r="GD246" s="76"/>
      <c r="GE246" s="76"/>
      <c r="GF246" s="76"/>
      <c r="GG246" s="76"/>
      <c r="GH246" s="76"/>
      <c r="GI246" s="76"/>
      <c r="GJ246" s="76"/>
      <c r="GK246" s="76"/>
      <c r="GL246" s="76"/>
      <c r="GM246" s="76"/>
      <c r="GN246" s="76"/>
      <c r="GO246" s="76"/>
      <c r="GP246" s="76"/>
      <c r="GQ246" s="76"/>
      <c r="GR246" s="76"/>
      <c r="GS246" s="76"/>
      <c r="GT246" s="76"/>
      <c r="GU246" s="76"/>
      <c r="GV246" s="76"/>
      <c r="GW246" s="76"/>
      <c r="GX246" s="76"/>
      <c r="GY246" s="76"/>
      <c r="GZ246" s="76"/>
      <c r="HA246" s="76"/>
      <c r="HB246" s="76"/>
      <c r="HC246" s="76"/>
      <c r="HD246" s="76"/>
      <c r="HE246" s="76"/>
      <c r="HF246" s="76"/>
      <c r="HG246" s="76"/>
      <c r="HH246" s="76"/>
      <c r="HI246" s="76"/>
      <c r="HJ246" s="76"/>
      <c r="HK246" s="76"/>
      <c r="HL246" s="76"/>
      <c r="HM246" s="76"/>
      <c r="HN246" s="76"/>
      <c r="HO246" s="76"/>
      <c r="HP246" s="76"/>
      <c r="HQ246" s="76"/>
      <c r="HR246" s="76"/>
      <c r="HS246" s="76"/>
      <c r="HT246" s="76"/>
      <c r="HU246" s="76"/>
      <c r="HV246" s="76"/>
      <c r="HW246" s="76"/>
      <c r="HX246" s="76"/>
      <c r="HY246" s="76"/>
      <c r="HZ246" s="76"/>
      <c r="IA246" s="76"/>
      <c r="IB246" s="76"/>
      <c r="IC246" s="76"/>
      <c r="ID246" s="76"/>
      <c r="IE246" s="76"/>
      <c r="IF246" s="76"/>
      <c r="IG246" s="76"/>
      <c r="IH246" s="76"/>
      <c r="II246" s="76"/>
      <c r="IJ246" s="76"/>
      <c r="IK246" s="76"/>
      <c r="IL246" s="76"/>
      <c r="IM246" s="76"/>
      <c r="IN246" s="76"/>
      <c r="IO246" s="76"/>
      <c r="IP246" s="76"/>
      <c r="IQ246" s="76"/>
      <c r="IR246" s="76"/>
      <c r="IS246" s="76"/>
      <c r="IT246" s="76"/>
      <c r="IU246" s="76"/>
    </row>
    <row r="247" ht="14.25" spans="1:255">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c r="DE247" s="76"/>
      <c r="DF247" s="76"/>
      <c r="DG247" s="76"/>
      <c r="DH247" s="76"/>
      <c r="DI247" s="76"/>
      <c r="DJ247" s="76"/>
      <c r="DK247" s="76"/>
      <c r="DL247" s="76"/>
      <c r="DM247" s="76"/>
      <c r="DN247" s="76"/>
      <c r="DO247" s="76"/>
      <c r="DP247" s="76"/>
      <c r="DQ247" s="76"/>
      <c r="DR247" s="76"/>
      <c r="DS247" s="76"/>
      <c r="DT247" s="76"/>
      <c r="DU247" s="76"/>
      <c r="DV247" s="76"/>
      <c r="DW247" s="76"/>
      <c r="DX247" s="76"/>
      <c r="DY247" s="76"/>
      <c r="DZ247" s="76"/>
      <c r="EA247" s="76"/>
      <c r="EB247" s="76"/>
      <c r="EC247" s="76"/>
      <c r="ED247" s="76"/>
      <c r="EE247" s="76"/>
      <c r="EF247" s="76"/>
      <c r="EG247" s="76"/>
      <c r="EH247" s="76"/>
      <c r="EI247" s="76"/>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c r="FN247" s="76"/>
      <c r="FO247" s="76"/>
      <c r="FP247" s="76"/>
      <c r="FQ247" s="76"/>
      <c r="FR247" s="76"/>
      <c r="FS247" s="76"/>
      <c r="FT247" s="76"/>
      <c r="FU247" s="76"/>
      <c r="FV247" s="76"/>
      <c r="FW247" s="76"/>
      <c r="FX247" s="76"/>
      <c r="FY247" s="76"/>
      <c r="FZ247" s="76"/>
      <c r="GA247" s="76"/>
      <c r="GB247" s="76"/>
      <c r="GC247" s="76"/>
      <c r="GD247" s="76"/>
      <c r="GE247" s="76"/>
      <c r="GF247" s="76"/>
      <c r="GG247" s="76"/>
      <c r="GH247" s="76"/>
      <c r="GI247" s="76"/>
      <c r="GJ247" s="76"/>
      <c r="GK247" s="76"/>
      <c r="GL247" s="76"/>
      <c r="GM247" s="76"/>
      <c r="GN247" s="76"/>
      <c r="GO247" s="76"/>
      <c r="GP247" s="76"/>
      <c r="GQ247" s="76"/>
      <c r="GR247" s="76"/>
      <c r="GS247" s="76"/>
      <c r="GT247" s="76"/>
      <c r="GU247" s="76"/>
      <c r="GV247" s="76"/>
      <c r="GW247" s="76"/>
      <c r="GX247" s="76"/>
      <c r="GY247" s="76"/>
      <c r="GZ247" s="76"/>
      <c r="HA247" s="76"/>
      <c r="HB247" s="76"/>
      <c r="HC247" s="76"/>
      <c r="HD247" s="76"/>
      <c r="HE247" s="76"/>
      <c r="HF247" s="76"/>
      <c r="HG247" s="76"/>
      <c r="HH247" s="76"/>
      <c r="HI247" s="76"/>
      <c r="HJ247" s="76"/>
      <c r="HK247" s="76"/>
      <c r="HL247" s="76"/>
      <c r="HM247" s="76"/>
      <c r="HN247" s="76"/>
      <c r="HO247" s="76"/>
      <c r="HP247" s="76"/>
      <c r="HQ247" s="76"/>
      <c r="HR247" s="76"/>
      <c r="HS247" s="76"/>
      <c r="HT247" s="76"/>
      <c r="HU247" s="76"/>
      <c r="HV247" s="76"/>
      <c r="HW247" s="76"/>
      <c r="HX247" s="76"/>
      <c r="HY247" s="76"/>
      <c r="HZ247" s="76"/>
      <c r="IA247" s="76"/>
      <c r="IB247" s="76"/>
      <c r="IC247" s="76"/>
      <c r="ID247" s="76"/>
      <c r="IE247" s="76"/>
      <c r="IF247" s="76"/>
      <c r="IG247" s="76"/>
      <c r="IH247" s="76"/>
      <c r="II247" s="76"/>
      <c r="IJ247" s="76"/>
      <c r="IK247" s="76"/>
      <c r="IL247" s="76"/>
      <c r="IM247" s="76"/>
      <c r="IN247" s="76"/>
      <c r="IO247" s="76"/>
      <c r="IP247" s="76"/>
      <c r="IQ247" s="76"/>
      <c r="IR247" s="76"/>
      <c r="IS247" s="76"/>
      <c r="IT247" s="76"/>
      <c r="IU247" s="76"/>
    </row>
    <row r="248" ht="14.25" spans="1:255">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c r="HJ248" s="76"/>
      <c r="HK248" s="76"/>
      <c r="HL248" s="76"/>
      <c r="HM248" s="76"/>
      <c r="HN248" s="76"/>
      <c r="HO248" s="76"/>
      <c r="HP248" s="76"/>
      <c r="HQ248" s="76"/>
      <c r="HR248" s="76"/>
      <c r="HS248" s="76"/>
      <c r="HT248" s="76"/>
      <c r="HU248" s="76"/>
      <c r="HV248" s="76"/>
      <c r="HW248" s="76"/>
      <c r="HX248" s="76"/>
      <c r="HY248" s="76"/>
      <c r="HZ248" s="76"/>
      <c r="IA248" s="76"/>
      <c r="IB248" s="76"/>
      <c r="IC248" s="76"/>
      <c r="ID248" s="76"/>
      <c r="IE248" s="76"/>
      <c r="IF248" s="76"/>
      <c r="IG248" s="76"/>
      <c r="IH248" s="76"/>
      <c r="II248" s="76"/>
      <c r="IJ248" s="76"/>
      <c r="IK248" s="76"/>
      <c r="IL248" s="76"/>
      <c r="IM248" s="76"/>
      <c r="IN248" s="76"/>
      <c r="IO248" s="76"/>
      <c r="IP248" s="76"/>
      <c r="IQ248" s="76"/>
      <c r="IR248" s="76"/>
      <c r="IS248" s="76"/>
      <c r="IT248" s="76"/>
      <c r="IU248" s="76"/>
    </row>
    <row r="249" ht="14.25" spans="1:25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6"/>
      <c r="CY249" s="76"/>
      <c r="CZ249" s="76"/>
      <c r="DA249" s="76"/>
      <c r="DB249" s="76"/>
      <c r="DC249" s="76"/>
      <c r="DD249" s="76"/>
      <c r="DE249" s="76"/>
      <c r="DF249" s="76"/>
      <c r="DG249" s="76"/>
      <c r="DH249" s="76"/>
      <c r="DI249" s="76"/>
      <c r="DJ249" s="76"/>
      <c r="DK249" s="76"/>
      <c r="DL249" s="76"/>
      <c r="DM249" s="76"/>
      <c r="DN249" s="76"/>
      <c r="DO249" s="76"/>
      <c r="DP249" s="76"/>
      <c r="DQ249" s="76"/>
      <c r="DR249" s="76"/>
      <c r="DS249" s="76"/>
      <c r="DT249" s="76"/>
      <c r="DU249" s="76"/>
      <c r="DV249" s="76"/>
      <c r="DW249" s="76"/>
      <c r="DX249" s="76"/>
      <c r="DY249" s="76"/>
      <c r="DZ249" s="76"/>
      <c r="EA249" s="76"/>
      <c r="EB249" s="76"/>
      <c r="EC249" s="76"/>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c r="FY249" s="76"/>
      <c r="FZ249" s="76"/>
      <c r="GA249" s="76"/>
      <c r="GB249" s="76"/>
      <c r="GC249" s="76"/>
      <c r="GD249" s="76"/>
      <c r="GE249" s="76"/>
      <c r="GF249" s="76"/>
      <c r="GG249" s="76"/>
      <c r="GH249" s="76"/>
      <c r="GI249" s="76"/>
      <c r="GJ249" s="76"/>
      <c r="GK249" s="76"/>
      <c r="GL249" s="76"/>
      <c r="GM249" s="76"/>
      <c r="GN249" s="76"/>
      <c r="GO249" s="76"/>
      <c r="GP249" s="76"/>
      <c r="GQ249" s="76"/>
      <c r="GR249" s="76"/>
      <c r="GS249" s="76"/>
      <c r="GT249" s="76"/>
      <c r="GU249" s="76"/>
      <c r="GV249" s="76"/>
      <c r="GW249" s="76"/>
      <c r="GX249" s="76"/>
      <c r="GY249" s="76"/>
      <c r="GZ249" s="76"/>
      <c r="HA249" s="76"/>
      <c r="HB249" s="76"/>
      <c r="HC249" s="76"/>
      <c r="HD249" s="76"/>
      <c r="HE249" s="76"/>
      <c r="HF249" s="76"/>
      <c r="HG249" s="76"/>
      <c r="HH249" s="76"/>
      <c r="HI249" s="76"/>
      <c r="HJ249" s="76"/>
      <c r="HK249" s="76"/>
      <c r="HL249" s="76"/>
      <c r="HM249" s="76"/>
      <c r="HN249" s="76"/>
      <c r="HO249" s="76"/>
      <c r="HP249" s="76"/>
      <c r="HQ249" s="76"/>
      <c r="HR249" s="76"/>
      <c r="HS249" s="76"/>
      <c r="HT249" s="76"/>
      <c r="HU249" s="76"/>
      <c r="HV249" s="76"/>
      <c r="HW249" s="76"/>
      <c r="HX249" s="76"/>
      <c r="HY249" s="76"/>
      <c r="HZ249" s="76"/>
      <c r="IA249" s="76"/>
      <c r="IB249" s="76"/>
      <c r="IC249" s="76"/>
      <c r="ID249" s="76"/>
      <c r="IE249" s="76"/>
      <c r="IF249" s="76"/>
      <c r="IG249" s="76"/>
      <c r="IH249" s="76"/>
      <c r="II249" s="76"/>
      <c r="IJ249" s="76"/>
      <c r="IK249" s="76"/>
      <c r="IL249" s="76"/>
      <c r="IM249" s="76"/>
      <c r="IN249" s="76"/>
      <c r="IO249" s="76"/>
      <c r="IP249" s="76"/>
      <c r="IQ249" s="76"/>
      <c r="IR249" s="76"/>
      <c r="IS249" s="76"/>
      <c r="IT249" s="76"/>
      <c r="IU249" s="76"/>
    </row>
    <row r="250" ht="14.25" spans="1:25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6"/>
      <c r="CY250" s="76"/>
      <c r="CZ250" s="76"/>
      <c r="DA250" s="76"/>
      <c r="DB250" s="76"/>
      <c r="DC250" s="76"/>
      <c r="DD250" s="76"/>
      <c r="DE250" s="76"/>
      <c r="DF250" s="76"/>
      <c r="DG250" s="76"/>
      <c r="DH250" s="76"/>
      <c r="DI250" s="76"/>
      <c r="DJ250" s="76"/>
      <c r="DK250" s="76"/>
      <c r="DL250" s="76"/>
      <c r="DM250" s="76"/>
      <c r="DN250" s="76"/>
      <c r="DO250" s="76"/>
      <c r="DP250" s="76"/>
      <c r="DQ250" s="76"/>
      <c r="DR250" s="76"/>
      <c r="DS250" s="76"/>
      <c r="DT250" s="76"/>
      <c r="DU250" s="76"/>
      <c r="DV250" s="76"/>
      <c r="DW250" s="76"/>
      <c r="DX250" s="76"/>
      <c r="DY250" s="76"/>
      <c r="DZ250" s="76"/>
      <c r="EA250" s="76"/>
      <c r="EB250" s="76"/>
      <c r="EC250" s="76"/>
      <c r="ED250" s="76"/>
      <c r="EE250" s="76"/>
      <c r="EF250" s="76"/>
      <c r="EG250" s="76"/>
      <c r="EH250" s="76"/>
      <c r="EI250" s="76"/>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c r="FN250" s="76"/>
      <c r="FO250" s="76"/>
      <c r="FP250" s="76"/>
      <c r="FQ250" s="76"/>
      <c r="FR250" s="76"/>
      <c r="FS250" s="76"/>
      <c r="FT250" s="76"/>
      <c r="FU250" s="76"/>
      <c r="FV250" s="76"/>
      <c r="FW250" s="76"/>
      <c r="FX250" s="76"/>
      <c r="FY250" s="76"/>
      <c r="FZ250" s="76"/>
      <c r="GA250" s="76"/>
      <c r="GB250" s="76"/>
      <c r="GC250" s="76"/>
      <c r="GD250" s="76"/>
      <c r="GE250" s="76"/>
      <c r="GF250" s="76"/>
      <c r="GG250" s="76"/>
      <c r="GH250" s="76"/>
      <c r="GI250" s="76"/>
      <c r="GJ250" s="76"/>
      <c r="GK250" s="76"/>
      <c r="GL250" s="76"/>
      <c r="GM250" s="76"/>
      <c r="GN250" s="76"/>
      <c r="GO250" s="76"/>
      <c r="GP250" s="76"/>
      <c r="GQ250" s="76"/>
      <c r="GR250" s="76"/>
      <c r="GS250" s="76"/>
      <c r="GT250" s="76"/>
      <c r="GU250" s="76"/>
      <c r="GV250" s="76"/>
      <c r="GW250" s="76"/>
      <c r="GX250" s="76"/>
      <c r="GY250" s="76"/>
      <c r="GZ250" s="76"/>
      <c r="HA250" s="76"/>
      <c r="HB250" s="76"/>
      <c r="HC250" s="76"/>
      <c r="HD250" s="76"/>
      <c r="HE250" s="76"/>
      <c r="HF250" s="76"/>
      <c r="HG250" s="76"/>
      <c r="HH250" s="76"/>
      <c r="HI250" s="76"/>
      <c r="HJ250" s="76"/>
      <c r="HK250" s="76"/>
      <c r="HL250" s="76"/>
      <c r="HM250" s="76"/>
      <c r="HN250" s="76"/>
      <c r="HO250" s="76"/>
      <c r="HP250" s="76"/>
      <c r="HQ250" s="76"/>
      <c r="HR250" s="76"/>
      <c r="HS250" s="76"/>
      <c r="HT250" s="76"/>
      <c r="HU250" s="76"/>
      <c r="HV250" s="76"/>
      <c r="HW250" s="76"/>
      <c r="HX250" s="76"/>
      <c r="HY250" s="76"/>
      <c r="HZ250" s="76"/>
      <c r="IA250" s="76"/>
      <c r="IB250" s="76"/>
      <c r="IC250" s="76"/>
      <c r="ID250" s="76"/>
      <c r="IE250" s="76"/>
      <c r="IF250" s="76"/>
      <c r="IG250" s="76"/>
      <c r="IH250" s="76"/>
      <c r="II250" s="76"/>
      <c r="IJ250" s="76"/>
      <c r="IK250" s="76"/>
      <c r="IL250" s="76"/>
      <c r="IM250" s="76"/>
      <c r="IN250" s="76"/>
      <c r="IO250" s="76"/>
      <c r="IP250" s="76"/>
      <c r="IQ250" s="76"/>
      <c r="IR250" s="76"/>
      <c r="IS250" s="76"/>
      <c r="IT250" s="76"/>
      <c r="IU250" s="76"/>
    </row>
    <row r="251" ht="14.25" spans="1:25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6"/>
      <c r="DJ251" s="76"/>
      <c r="DK251" s="76"/>
      <c r="DL251" s="76"/>
      <c r="DM251" s="76"/>
      <c r="DN251" s="76"/>
      <c r="DO251" s="76"/>
      <c r="DP251" s="76"/>
      <c r="DQ251" s="76"/>
      <c r="DR251" s="76"/>
      <c r="DS251" s="76"/>
      <c r="DT251" s="76"/>
      <c r="DU251" s="76"/>
      <c r="DV251" s="76"/>
      <c r="DW251" s="76"/>
      <c r="DX251" s="76"/>
      <c r="DY251" s="76"/>
      <c r="DZ251" s="76"/>
      <c r="EA251" s="76"/>
      <c r="EB251" s="76"/>
      <c r="EC251" s="76"/>
      <c r="ED251" s="76"/>
      <c r="EE251" s="76"/>
      <c r="EF251" s="76"/>
      <c r="EG251" s="76"/>
      <c r="EH251" s="76"/>
      <c r="EI251" s="76"/>
      <c r="EJ251" s="76"/>
      <c r="EK251" s="76"/>
      <c r="EL251" s="76"/>
      <c r="EM251" s="76"/>
      <c r="EN251" s="76"/>
      <c r="EO251" s="76"/>
      <c r="EP251" s="76"/>
      <c r="EQ251" s="76"/>
      <c r="ER251" s="76"/>
      <c r="ES251" s="76"/>
      <c r="ET251" s="76"/>
      <c r="EU251" s="76"/>
      <c r="EV251" s="76"/>
      <c r="EW251" s="76"/>
      <c r="EX251" s="76"/>
      <c r="EY251" s="76"/>
      <c r="EZ251" s="76"/>
      <c r="FA251" s="76"/>
      <c r="FB251" s="76"/>
      <c r="FC251" s="76"/>
      <c r="FD251" s="76"/>
      <c r="FE251" s="76"/>
      <c r="FF251" s="76"/>
      <c r="FG251" s="76"/>
      <c r="FH251" s="76"/>
      <c r="FI251" s="76"/>
      <c r="FJ251" s="76"/>
      <c r="FK251" s="76"/>
      <c r="FL251" s="76"/>
      <c r="FM251" s="76"/>
      <c r="FN251" s="76"/>
      <c r="FO251" s="76"/>
      <c r="FP251" s="76"/>
      <c r="FQ251" s="76"/>
      <c r="FR251" s="76"/>
      <c r="FS251" s="76"/>
      <c r="FT251" s="76"/>
      <c r="FU251" s="76"/>
      <c r="FV251" s="76"/>
      <c r="FW251" s="76"/>
      <c r="FX251" s="76"/>
      <c r="FY251" s="76"/>
      <c r="FZ251" s="76"/>
      <c r="GA251" s="76"/>
      <c r="GB251" s="76"/>
      <c r="GC251" s="76"/>
      <c r="GD251" s="76"/>
      <c r="GE251" s="76"/>
      <c r="GF251" s="76"/>
      <c r="GG251" s="76"/>
      <c r="GH251" s="76"/>
      <c r="GI251" s="76"/>
      <c r="GJ251" s="76"/>
      <c r="GK251" s="76"/>
      <c r="GL251" s="76"/>
      <c r="GM251" s="76"/>
      <c r="GN251" s="76"/>
      <c r="GO251" s="76"/>
      <c r="GP251" s="76"/>
      <c r="GQ251" s="76"/>
      <c r="GR251" s="76"/>
      <c r="GS251" s="76"/>
      <c r="GT251" s="76"/>
      <c r="GU251" s="76"/>
      <c r="GV251" s="76"/>
      <c r="GW251" s="76"/>
      <c r="GX251" s="76"/>
      <c r="GY251" s="76"/>
      <c r="GZ251" s="76"/>
      <c r="HA251" s="76"/>
      <c r="HB251" s="76"/>
      <c r="HC251" s="76"/>
      <c r="HD251" s="76"/>
      <c r="HE251" s="76"/>
      <c r="HF251" s="76"/>
      <c r="HG251" s="76"/>
      <c r="HH251" s="76"/>
      <c r="HI251" s="76"/>
      <c r="HJ251" s="76"/>
      <c r="HK251" s="76"/>
      <c r="HL251" s="76"/>
      <c r="HM251" s="76"/>
      <c r="HN251" s="76"/>
      <c r="HO251" s="76"/>
      <c r="HP251" s="76"/>
      <c r="HQ251" s="76"/>
      <c r="HR251" s="76"/>
      <c r="HS251" s="76"/>
      <c r="HT251" s="76"/>
      <c r="HU251" s="76"/>
      <c r="HV251" s="76"/>
      <c r="HW251" s="76"/>
      <c r="HX251" s="76"/>
      <c r="HY251" s="76"/>
      <c r="HZ251" s="76"/>
      <c r="IA251" s="76"/>
      <c r="IB251" s="76"/>
      <c r="IC251" s="76"/>
      <c r="ID251" s="76"/>
      <c r="IE251" s="76"/>
      <c r="IF251" s="76"/>
      <c r="IG251" s="76"/>
      <c r="IH251" s="76"/>
      <c r="II251" s="76"/>
      <c r="IJ251" s="76"/>
      <c r="IK251" s="76"/>
      <c r="IL251" s="76"/>
      <c r="IM251" s="76"/>
      <c r="IN251" s="76"/>
      <c r="IO251" s="76"/>
      <c r="IP251" s="76"/>
      <c r="IQ251" s="76"/>
      <c r="IR251" s="76"/>
      <c r="IS251" s="76"/>
      <c r="IT251" s="76"/>
      <c r="IU251" s="76"/>
    </row>
    <row r="252" ht="14.25" spans="1:255">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c r="DE252" s="76"/>
      <c r="DF252" s="76"/>
      <c r="DG252" s="76"/>
      <c r="DH252" s="76"/>
      <c r="DI252" s="76"/>
      <c r="DJ252" s="76"/>
      <c r="DK252" s="76"/>
      <c r="DL252" s="76"/>
      <c r="DM252" s="76"/>
      <c r="DN252" s="76"/>
      <c r="DO252" s="76"/>
      <c r="DP252" s="76"/>
      <c r="DQ252" s="76"/>
      <c r="DR252" s="76"/>
      <c r="DS252" s="76"/>
      <c r="DT252" s="76"/>
      <c r="DU252" s="76"/>
      <c r="DV252" s="76"/>
      <c r="DW252" s="76"/>
      <c r="DX252" s="76"/>
      <c r="DY252" s="76"/>
      <c r="DZ252" s="76"/>
      <c r="EA252" s="76"/>
      <c r="EB252" s="76"/>
      <c r="EC252" s="76"/>
      <c r="ED252" s="76"/>
      <c r="EE252" s="76"/>
      <c r="EF252" s="76"/>
      <c r="EG252" s="76"/>
      <c r="EH252" s="76"/>
      <c r="EI252" s="76"/>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c r="HJ252" s="76"/>
      <c r="HK252" s="76"/>
      <c r="HL252" s="76"/>
      <c r="HM252" s="76"/>
      <c r="HN252" s="76"/>
      <c r="HO252" s="76"/>
      <c r="HP252" s="76"/>
      <c r="HQ252" s="76"/>
      <c r="HR252" s="76"/>
      <c r="HS252" s="76"/>
      <c r="HT252" s="76"/>
      <c r="HU252" s="76"/>
      <c r="HV252" s="76"/>
      <c r="HW252" s="76"/>
      <c r="HX252" s="76"/>
      <c r="HY252" s="76"/>
      <c r="HZ252" s="76"/>
      <c r="IA252" s="76"/>
      <c r="IB252" s="76"/>
      <c r="IC252" s="76"/>
      <c r="ID252" s="76"/>
      <c r="IE252" s="76"/>
      <c r="IF252" s="76"/>
      <c r="IG252" s="76"/>
      <c r="IH252" s="76"/>
      <c r="II252" s="76"/>
      <c r="IJ252" s="76"/>
      <c r="IK252" s="76"/>
      <c r="IL252" s="76"/>
      <c r="IM252" s="76"/>
      <c r="IN252" s="76"/>
      <c r="IO252" s="76"/>
      <c r="IP252" s="76"/>
      <c r="IQ252" s="76"/>
      <c r="IR252" s="76"/>
      <c r="IS252" s="76"/>
      <c r="IT252" s="76"/>
      <c r="IU252" s="76"/>
    </row>
    <row r="253" ht="14.25" spans="1:255">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6"/>
      <c r="CY253" s="76"/>
      <c r="CZ253" s="76"/>
      <c r="DA253" s="76"/>
      <c r="DB253" s="76"/>
      <c r="DC253" s="76"/>
      <c r="DD253" s="76"/>
      <c r="DE253" s="76"/>
      <c r="DF253" s="76"/>
      <c r="DG253" s="76"/>
      <c r="DH253" s="76"/>
      <c r="DI253" s="76"/>
      <c r="DJ253" s="76"/>
      <c r="DK253" s="76"/>
      <c r="DL253" s="76"/>
      <c r="DM253" s="76"/>
      <c r="DN253" s="76"/>
      <c r="DO253" s="76"/>
      <c r="DP253" s="76"/>
      <c r="DQ253" s="76"/>
      <c r="DR253" s="76"/>
      <c r="DS253" s="76"/>
      <c r="DT253" s="76"/>
      <c r="DU253" s="76"/>
      <c r="DV253" s="76"/>
      <c r="DW253" s="76"/>
      <c r="DX253" s="76"/>
      <c r="DY253" s="76"/>
      <c r="DZ253" s="76"/>
      <c r="EA253" s="76"/>
      <c r="EB253" s="76"/>
      <c r="EC253" s="76"/>
      <c r="ED253" s="76"/>
      <c r="EE253" s="76"/>
      <c r="EF253" s="76"/>
      <c r="EG253" s="76"/>
      <c r="EH253" s="76"/>
      <c r="EI253" s="76"/>
      <c r="EJ253" s="76"/>
      <c r="EK253" s="76"/>
      <c r="EL253" s="76"/>
      <c r="EM253" s="76"/>
      <c r="EN253" s="76"/>
      <c r="EO253" s="76"/>
      <c r="EP253" s="76"/>
      <c r="EQ253" s="76"/>
      <c r="ER253" s="76"/>
      <c r="ES253" s="76"/>
      <c r="ET253" s="76"/>
      <c r="EU253" s="76"/>
      <c r="EV253" s="76"/>
      <c r="EW253" s="76"/>
      <c r="EX253" s="76"/>
      <c r="EY253" s="76"/>
      <c r="EZ253" s="76"/>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6"/>
      <c r="GB253" s="76"/>
      <c r="GC253" s="76"/>
      <c r="GD253" s="76"/>
      <c r="GE253" s="76"/>
      <c r="GF253" s="76"/>
      <c r="GG253" s="76"/>
      <c r="GH253" s="76"/>
      <c r="GI253" s="76"/>
      <c r="GJ253" s="76"/>
      <c r="GK253" s="76"/>
      <c r="GL253" s="76"/>
      <c r="GM253" s="76"/>
      <c r="GN253" s="76"/>
      <c r="GO253" s="76"/>
      <c r="GP253" s="76"/>
      <c r="GQ253" s="76"/>
      <c r="GR253" s="76"/>
      <c r="GS253" s="76"/>
      <c r="GT253" s="76"/>
      <c r="GU253" s="76"/>
      <c r="GV253" s="76"/>
      <c r="GW253" s="76"/>
      <c r="GX253" s="76"/>
      <c r="GY253" s="76"/>
      <c r="GZ253" s="76"/>
      <c r="HA253" s="76"/>
      <c r="HB253" s="76"/>
      <c r="HC253" s="76"/>
      <c r="HD253" s="76"/>
      <c r="HE253" s="76"/>
      <c r="HF253" s="76"/>
      <c r="HG253" s="76"/>
      <c r="HH253" s="76"/>
      <c r="HI253" s="76"/>
      <c r="HJ253" s="76"/>
      <c r="HK253" s="76"/>
      <c r="HL253" s="76"/>
      <c r="HM253" s="76"/>
      <c r="HN253" s="76"/>
      <c r="HO253" s="76"/>
      <c r="HP253" s="76"/>
      <c r="HQ253" s="76"/>
      <c r="HR253" s="76"/>
      <c r="HS253" s="76"/>
      <c r="HT253" s="76"/>
      <c r="HU253" s="76"/>
      <c r="HV253" s="76"/>
      <c r="HW253" s="76"/>
      <c r="HX253" s="76"/>
      <c r="HY253" s="76"/>
      <c r="HZ253" s="76"/>
      <c r="IA253" s="76"/>
      <c r="IB253" s="76"/>
      <c r="IC253" s="76"/>
      <c r="ID253" s="76"/>
      <c r="IE253" s="76"/>
      <c r="IF253" s="76"/>
      <c r="IG253" s="76"/>
      <c r="IH253" s="76"/>
      <c r="II253" s="76"/>
      <c r="IJ253" s="76"/>
      <c r="IK253" s="76"/>
      <c r="IL253" s="76"/>
      <c r="IM253" s="76"/>
      <c r="IN253" s="76"/>
      <c r="IO253" s="76"/>
      <c r="IP253" s="76"/>
      <c r="IQ253" s="76"/>
      <c r="IR253" s="76"/>
      <c r="IS253" s="76"/>
      <c r="IT253" s="76"/>
      <c r="IU253" s="76"/>
    </row>
    <row r="254" ht="14.25" spans="1:255">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6"/>
      <c r="CY254" s="76"/>
      <c r="CZ254" s="76"/>
      <c r="DA254" s="76"/>
      <c r="DB254" s="76"/>
      <c r="DC254" s="76"/>
      <c r="DD254" s="76"/>
      <c r="DE254" s="76"/>
      <c r="DF254" s="76"/>
      <c r="DG254" s="76"/>
      <c r="DH254" s="76"/>
      <c r="DI254" s="76"/>
      <c r="DJ254" s="76"/>
      <c r="DK254" s="76"/>
      <c r="DL254" s="76"/>
      <c r="DM254" s="76"/>
      <c r="DN254" s="76"/>
      <c r="DO254" s="76"/>
      <c r="DP254" s="76"/>
      <c r="DQ254" s="76"/>
      <c r="DR254" s="76"/>
      <c r="DS254" s="76"/>
      <c r="DT254" s="76"/>
      <c r="DU254" s="76"/>
      <c r="DV254" s="76"/>
      <c r="DW254" s="76"/>
      <c r="DX254" s="76"/>
      <c r="DY254" s="76"/>
      <c r="DZ254" s="76"/>
      <c r="EA254" s="76"/>
      <c r="EB254" s="76"/>
      <c r="EC254" s="76"/>
      <c r="ED254" s="76"/>
      <c r="EE254" s="76"/>
      <c r="EF254" s="76"/>
      <c r="EG254" s="76"/>
      <c r="EH254" s="76"/>
      <c r="EI254" s="76"/>
      <c r="EJ254" s="76"/>
      <c r="EK254" s="76"/>
      <c r="EL254" s="76"/>
      <c r="EM254" s="76"/>
      <c r="EN254" s="76"/>
      <c r="EO254" s="76"/>
      <c r="EP254" s="76"/>
      <c r="EQ254" s="76"/>
      <c r="ER254" s="76"/>
      <c r="ES254" s="76"/>
      <c r="ET254" s="76"/>
      <c r="EU254" s="76"/>
      <c r="EV254" s="76"/>
      <c r="EW254" s="76"/>
      <c r="EX254" s="76"/>
      <c r="EY254" s="76"/>
      <c r="EZ254" s="76"/>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76"/>
      <c r="HD254" s="76"/>
      <c r="HE254" s="76"/>
      <c r="HF254" s="76"/>
      <c r="HG254" s="76"/>
      <c r="HH254" s="76"/>
      <c r="HI254" s="76"/>
      <c r="HJ254" s="76"/>
      <c r="HK254" s="76"/>
      <c r="HL254" s="76"/>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6"/>
      <c r="II254" s="76"/>
      <c r="IJ254" s="76"/>
      <c r="IK254" s="76"/>
      <c r="IL254" s="76"/>
      <c r="IM254" s="76"/>
      <c r="IN254" s="76"/>
      <c r="IO254" s="76"/>
      <c r="IP254" s="76"/>
      <c r="IQ254" s="76"/>
      <c r="IR254" s="76"/>
      <c r="IS254" s="76"/>
      <c r="IT254" s="76"/>
      <c r="IU254" s="76"/>
    </row>
    <row r="255" ht="14.25" spans="1:25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76"/>
      <c r="DZ255" s="76"/>
      <c r="EA255" s="76"/>
      <c r="EB255" s="76"/>
      <c r="EC255" s="76"/>
      <c r="ED255" s="76"/>
      <c r="EE255" s="76"/>
      <c r="EF255" s="76"/>
      <c r="EG255" s="76"/>
      <c r="EH255" s="76"/>
      <c r="EI255" s="76"/>
      <c r="EJ255" s="76"/>
      <c r="EK255" s="76"/>
      <c r="EL255" s="76"/>
      <c r="EM255" s="76"/>
      <c r="EN255" s="76"/>
      <c r="EO255" s="76"/>
      <c r="EP255" s="76"/>
      <c r="EQ255" s="76"/>
      <c r="ER255" s="76"/>
      <c r="ES255" s="76"/>
      <c r="ET255" s="76"/>
      <c r="EU255" s="76"/>
      <c r="EV255" s="76"/>
      <c r="EW255" s="76"/>
      <c r="EX255" s="76"/>
      <c r="EY255" s="76"/>
      <c r="EZ255" s="76"/>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6"/>
      <c r="GB255" s="76"/>
      <c r="GC255" s="76"/>
      <c r="GD255" s="76"/>
      <c r="GE255" s="76"/>
      <c r="GF255" s="76"/>
      <c r="GG255" s="76"/>
      <c r="GH255" s="76"/>
      <c r="GI255" s="76"/>
      <c r="GJ255" s="76"/>
      <c r="GK255" s="76"/>
      <c r="GL255" s="76"/>
      <c r="GM255" s="76"/>
      <c r="GN255" s="76"/>
      <c r="GO255" s="76"/>
      <c r="GP255" s="76"/>
      <c r="GQ255" s="76"/>
      <c r="GR255" s="76"/>
      <c r="GS255" s="76"/>
      <c r="GT255" s="76"/>
      <c r="GU255" s="76"/>
      <c r="GV255" s="76"/>
      <c r="GW255" s="76"/>
      <c r="GX255" s="76"/>
      <c r="GY255" s="76"/>
      <c r="GZ255" s="76"/>
      <c r="HA255" s="76"/>
      <c r="HB255" s="76"/>
      <c r="HC255" s="76"/>
      <c r="HD255" s="76"/>
      <c r="HE255" s="76"/>
      <c r="HF255" s="76"/>
      <c r="HG255" s="76"/>
      <c r="HH255" s="76"/>
      <c r="HI255" s="76"/>
      <c r="HJ255" s="76"/>
      <c r="HK255" s="76"/>
      <c r="HL255" s="76"/>
      <c r="HM255" s="76"/>
      <c r="HN255" s="76"/>
      <c r="HO255" s="76"/>
      <c r="HP255" s="76"/>
      <c r="HQ255" s="76"/>
      <c r="HR255" s="76"/>
      <c r="HS255" s="76"/>
      <c r="HT255" s="76"/>
      <c r="HU255" s="76"/>
      <c r="HV255" s="76"/>
      <c r="HW255" s="76"/>
      <c r="HX255" s="76"/>
      <c r="HY255" s="76"/>
      <c r="HZ255" s="76"/>
      <c r="IA255" s="76"/>
      <c r="IB255" s="76"/>
      <c r="IC255" s="76"/>
      <c r="ID255" s="76"/>
      <c r="IE255" s="76"/>
      <c r="IF255" s="76"/>
      <c r="IG255" s="76"/>
      <c r="IH255" s="76"/>
      <c r="II255" s="76"/>
      <c r="IJ255" s="76"/>
      <c r="IK255" s="76"/>
      <c r="IL255" s="76"/>
      <c r="IM255" s="76"/>
      <c r="IN255" s="76"/>
      <c r="IO255" s="76"/>
      <c r="IP255" s="76"/>
      <c r="IQ255" s="76"/>
      <c r="IR255" s="76"/>
      <c r="IS255" s="76"/>
      <c r="IT255" s="76"/>
      <c r="IU255" s="76"/>
    </row>
    <row r="256" ht="14.25" spans="19:255">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6"/>
      <c r="CY256" s="76"/>
      <c r="CZ256" s="76"/>
      <c r="DA256" s="76"/>
      <c r="DB256" s="76"/>
      <c r="DC256" s="76"/>
      <c r="DD256" s="76"/>
      <c r="DE256" s="76"/>
      <c r="DF256" s="76"/>
      <c r="DG256" s="76"/>
      <c r="DH256" s="76"/>
      <c r="DI256" s="76"/>
      <c r="DJ256" s="76"/>
      <c r="DK256" s="76"/>
      <c r="DL256" s="76"/>
      <c r="DM256" s="76"/>
      <c r="DN256" s="76"/>
      <c r="DO256" s="76"/>
      <c r="DP256" s="76"/>
      <c r="DQ256" s="76"/>
      <c r="DR256" s="76"/>
      <c r="DS256" s="76"/>
      <c r="DT256" s="76"/>
      <c r="DU256" s="76"/>
      <c r="DV256" s="76"/>
      <c r="DW256" s="76"/>
      <c r="DX256" s="76"/>
      <c r="DY256" s="76"/>
      <c r="DZ256" s="76"/>
      <c r="EA256" s="76"/>
      <c r="EB256" s="76"/>
      <c r="EC256" s="76"/>
      <c r="ED256" s="76"/>
      <c r="EE256" s="76"/>
      <c r="EF256" s="76"/>
      <c r="EG256" s="76"/>
      <c r="EH256" s="76"/>
      <c r="EI256" s="76"/>
      <c r="EJ256" s="76"/>
      <c r="EK256" s="76"/>
      <c r="EL256" s="76"/>
      <c r="EM256" s="76"/>
      <c r="EN256" s="76"/>
      <c r="EO256" s="76"/>
      <c r="EP256" s="76"/>
      <c r="EQ256" s="76"/>
      <c r="ER256" s="76"/>
      <c r="ES256" s="76"/>
      <c r="ET256" s="76"/>
      <c r="EU256" s="76"/>
      <c r="EV256" s="76"/>
      <c r="EW256" s="76"/>
      <c r="EX256" s="76"/>
      <c r="EY256" s="76"/>
      <c r="EZ256" s="76"/>
      <c r="FA256" s="76"/>
      <c r="FB256" s="76"/>
      <c r="FC256" s="76"/>
      <c r="FD256" s="76"/>
      <c r="FE256" s="76"/>
      <c r="FF256" s="76"/>
      <c r="FG256" s="76"/>
      <c r="FH256" s="76"/>
      <c r="FI256" s="76"/>
      <c r="FJ256" s="76"/>
      <c r="FK256" s="76"/>
      <c r="FL256" s="76"/>
      <c r="FM256" s="76"/>
      <c r="FN256" s="76"/>
      <c r="FO256" s="76"/>
      <c r="FP256" s="76"/>
      <c r="FQ256" s="76"/>
      <c r="FR256" s="76"/>
      <c r="FS256" s="76"/>
      <c r="FT256" s="76"/>
      <c r="FU256" s="76"/>
      <c r="FV256" s="76"/>
      <c r="FW256" s="76"/>
      <c r="FX256" s="76"/>
      <c r="FY256" s="76"/>
      <c r="FZ256" s="76"/>
      <c r="GA256" s="76"/>
      <c r="GB256" s="76"/>
      <c r="GC256" s="76"/>
      <c r="GD256" s="76"/>
      <c r="GE256" s="76"/>
      <c r="GF256" s="76"/>
      <c r="GG256" s="76"/>
      <c r="GH256" s="76"/>
      <c r="GI256" s="76"/>
      <c r="GJ256" s="76"/>
      <c r="GK256" s="76"/>
      <c r="GL256" s="76"/>
      <c r="GM256" s="76"/>
      <c r="GN256" s="76"/>
      <c r="GO256" s="76"/>
      <c r="GP256" s="76"/>
      <c r="GQ256" s="76"/>
      <c r="GR256" s="76"/>
      <c r="GS256" s="76"/>
      <c r="GT256" s="76"/>
      <c r="GU256" s="76"/>
      <c r="GV256" s="76"/>
      <c r="GW256" s="76"/>
      <c r="GX256" s="76"/>
      <c r="GY256" s="76"/>
      <c r="GZ256" s="76"/>
      <c r="HA256" s="76"/>
      <c r="HB256" s="76"/>
      <c r="HC256" s="76"/>
      <c r="HD256" s="76"/>
      <c r="HE256" s="76"/>
      <c r="HF256" s="76"/>
      <c r="HG256" s="76"/>
      <c r="HH256" s="76"/>
      <c r="HI256" s="76"/>
      <c r="HJ256" s="76"/>
      <c r="HK256" s="76"/>
      <c r="HL256" s="76"/>
      <c r="HM256" s="76"/>
      <c r="HN256" s="76"/>
      <c r="HO256" s="76"/>
      <c r="HP256" s="76"/>
      <c r="HQ256" s="76"/>
      <c r="HR256" s="76"/>
      <c r="HS256" s="76"/>
      <c r="HT256" s="76"/>
      <c r="HU256" s="76"/>
      <c r="HV256" s="76"/>
      <c r="HW256" s="76"/>
      <c r="HX256" s="76"/>
      <c r="HY256" s="76"/>
      <c r="HZ256" s="76"/>
      <c r="IA256" s="76"/>
      <c r="IB256" s="76"/>
      <c r="IC256" s="76"/>
      <c r="ID256" s="76"/>
      <c r="IE256" s="76"/>
      <c r="IF256" s="76"/>
      <c r="IG256" s="76"/>
      <c r="IH256" s="76"/>
      <c r="II256" s="76"/>
      <c r="IJ256" s="76"/>
      <c r="IK256" s="76"/>
      <c r="IL256" s="76"/>
      <c r="IM256" s="76"/>
      <c r="IN256" s="76"/>
      <c r="IO256" s="76"/>
      <c r="IP256" s="76"/>
      <c r="IQ256" s="76"/>
      <c r="IR256" s="76"/>
      <c r="IS256" s="76"/>
      <c r="IT256" s="76"/>
      <c r="IU256" s="76"/>
    </row>
  </sheetData>
  <autoFilter ref="A4:IU56">
    <extLst/>
  </autoFilter>
  <mergeCells count="11">
    <mergeCell ref="A1:R1"/>
    <mergeCell ref="C3:E3"/>
    <mergeCell ref="F3:H3"/>
    <mergeCell ref="I3:K3"/>
    <mergeCell ref="L3:N3"/>
    <mergeCell ref="O3:Q3"/>
    <mergeCell ref="A17:B17"/>
    <mergeCell ref="A55:B55"/>
    <mergeCell ref="A56:B56"/>
    <mergeCell ref="A3:A4"/>
    <mergeCell ref="B3:B4"/>
  </mergeCells>
  <pageMargins left="0.751388888888889" right="0.751388888888889"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C1" workbookViewId="0">
      <selection activeCell="G52" sqref="G52"/>
    </sheetView>
  </sheetViews>
  <sheetFormatPr defaultColWidth="16.4416666666667" defaultRowHeight="12.75"/>
  <cols>
    <col min="1" max="1" width="5.66666666666667" style="11" hidden="1" customWidth="1"/>
    <col min="2" max="2" width="63.1083333333333" style="12" hidden="1" customWidth="1"/>
    <col min="3" max="3" width="4.78333333333333" style="13" customWidth="1"/>
    <col min="4" max="4" width="24.8916666666667" style="12" customWidth="1"/>
    <col min="5" max="5" width="23.2166666666667" style="12" customWidth="1"/>
    <col min="6" max="9" width="14.2166666666667" style="14" customWidth="1"/>
    <col min="10" max="10" width="22.3333333333333" style="14" customWidth="1"/>
    <col min="11" max="11" width="50.6666666666667" style="15" hidden="1" customWidth="1"/>
    <col min="12" max="12" width="16.4416666666667" style="16" hidden="1" customWidth="1"/>
    <col min="13" max="13" width="56.2166666666667" style="16" hidden="1" customWidth="1"/>
    <col min="14" max="16384" width="16.4416666666667" style="16"/>
  </cols>
  <sheetData>
    <row r="1" ht="27" customHeight="1" spans="1:11">
      <c r="A1" s="17" t="s">
        <v>65</v>
      </c>
      <c r="B1" s="18"/>
      <c r="C1" s="18"/>
      <c r="D1" s="18"/>
      <c r="E1" s="18"/>
      <c r="F1" s="18"/>
      <c r="G1" s="18"/>
      <c r="H1" s="18"/>
      <c r="I1" s="18"/>
      <c r="J1" s="18"/>
      <c r="K1" s="18"/>
    </row>
    <row r="2" spans="1:10">
      <c r="A2" s="19" t="s">
        <v>66</v>
      </c>
      <c r="B2" s="19"/>
      <c r="C2" s="20"/>
      <c r="D2" s="19"/>
      <c r="E2" s="19"/>
      <c r="F2" s="21"/>
      <c r="G2" s="22"/>
      <c r="H2" s="22"/>
      <c r="I2" s="34"/>
      <c r="J2" s="35" t="s">
        <v>67</v>
      </c>
    </row>
    <row r="3" s="10" customFormat="1" ht="17.25" customHeight="1" spans="1:11">
      <c r="A3" s="23" t="s">
        <v>4</v>
      </c>
      <c r="B3" s="24" t="s">
        <v>68</v>
      </c>
      <c r="C3" s="24" t="s">
        <v>4</v>
      </c>
      <c r="D3" s="24" t="s">
        <v>69</v>
      </c>
      <c r="E3" s="24" t="s">
        <v>70</v>
      </c>
      <c r="F3" s="25" t="s">
        <v>71</v>
      </c>
      <c r="G3" s="25" t="s">
        <v>72</v>
      </c>
      <c r="H3" s="25" t="s">
        <v>73</v>
      </c>
      <c r="I3" s="36" t="s">
        <v>74</v>
      </c>
      <c r="J3" s="36" t="s">
        <v>75</v>
      </c>
      <c r="K3" s="37" t="s">
        <v>11</v>
      </c>
    </row>
    <row r="4" ht="49.5" spans="1:12">
      <c r="A4" s="26" t="s">
        <v>76</v>
      </c>
      <c r="B4" s="27" t="s">
        <v>15</v>
      </c>
      <c r="C4" s="28">
        <v>1</v>
      </c>
      <c r="D4" s="29" t="s">
        <v>77</v>
      </c>
      <c r="E4" s="29" t="s">
        <v>78</v>
      </c>
      <c r="F4" s="30">
        <v>12701037.99</v>
      </c>
      <c r="G4" s="30">
        <v>11510417</v>
      </c>
      <c r="H4" s="30"/>
      <c r="I4" s="30">
        <f t="shared" ref="I4:I51" si="0">F4-G4</f>
        <v>1190620.99</v>
      </c>
      <c r="J4" s="38" t="s">
        <v>79</v>
      </c>
      <c r="K4" s="39" t="s">
        <v>80</v>
      </c>
      <c r="L4" s="40" t="s">
        <v>81</v>
      </c>
    </row>
    <row r="5" ht="48" spans="1:14">
      <c r="A5" s="26" t="s">
        <v>82</v>
      </c>
      <c r="B5" s="27" t="s">
        <v>83</v>
      </c>
      <c r="C5" s="28">
        <v>2</v>
      </c>
      <c r="D5" s="29" t="s">
        <v>84</v>
      </c>
      <c r="E5" s="29" t="s">
        <v>85</v>
      </c>
      <c r="F5" s="30">
        <f>9350188.31+1437531.06</f>
        <v>10787719.37</v>
      </c>
      <c r="G5" s="30">
        <f>6684000</f>
        <v>6684000</v>
      </c>
      <c r="H5" s="30"/>
      <c r="I5" s="30">
        <f t="shared" si="0"/>
        <v>4103719.37</v>
      </c>
      <c r="J5" s="38" t="s">
        <v>86</v>
      </c>
      <c r="K5" s="39" t="s">
        <v>87</v>
      </c>
      <c r="L5" s="41" t="s">
        <v>88</v>
      </c>
      <c r="N5" s="42"/>
    </row>
    <row r="6" ht="24" customHeight="1" spans="1:14">
      <c r="A6" s="26" t="s">
        <v>89</v>
      </c>
      <c r="B6" s="27" t="s">
        <v>18</v>
      </c>
      <c r="C6" s="28">
        <v>3</v>
      </c>
      <c r="D6" s="29" t="s">
        <v>90</v>
      </c>
      <c r="E6" s="29" t="s">
        <v>91</v>
      </c>
      <c r="F6" s="30">
        <v>5188000</v>
      </c>
      <c r="G6" s="30">
        <v>3681600</v>
      </c>
      <c r="H6" s="30"/>
      <c r="I6" s="30">
        <f t="shared" si="0"/>
        <v>1506400</v>
      </c>
      <c r="J6" s="43" t="s">
        <v>92</v>
      </c>
      <c r="K6" s="39" t="s">
        <v>93</v>
      </c>
      <c r="L6" s="42"/>
      <c r="N6" s="42"/>
    </row>
    <row r="7" ht="24" customHeight="1" spans="1:14">
      <c r="A7" s="26" t="s">
        <v>94</v>
      </c>
      <c r="B7" s="27" t="s">
        <v>19</v>
      </c>
      <c r="C7" s="28">
        <v>4</v>
      </c>
      <c r="D7" s="29" t="s">
        <v>95</v>
      </c>
      <c r="E7" s="29" t="s">
        <v>96</v>
      </c>
      <c r="F7" s="30">
        <v>286000</v>
      </c>
      <c r="G7" s="30">
        <v>228800</v>
      </c>
      <c r="H7" s="30"/>
      <c r="I7" s="30">
        <f t="shared" si="0"/>
        <v>57200</v>
      </c>
      <c r="J7" s="38" t="s">
        <v>97</v>
      </c>
      <c r="K7" s="39" t="s">
        <v>98</v>
      </c>
      <c r="L7" s="42"/>
      <c r="N7" s="42"/>
    </row>
    <row r="8" ht="24" customHeight="1" spans="1:14">
      <c r="A8" s="26" t="s">
        <v>99</v>
      </c>
      <c r="B8" s="27" t="s">
        <v>20</v>
      </c>
      <c r="C8" s="28">
        <v>5</v>
      </c>
      <c r="D8" s="29" t="s">
        <v>100</v>
      </c>
      <c r="E8" s="29" t="s">
        <v>101</v>
      </c>
      <c r="F8" s="30">
        <v>834222</v>
      </c>
      <c r="G8" s="30">
        <v>809222</v>
      </c>
      <c r="H8" s="30"/>
      <c r="I8" s="30">
        <f t="shared" si="0"/>
        <v>25000</v>
      </c>
      <c r="J8" s="38" t="s">
        <v>97</v>
      </c>
      <c r="K8" s="39" t="s">
        <v>102</v>
      </c>
      <c r="L8" s="42"/>
      <c r="N8" s="42"/>
    </row>
    <row r="9" ht="24" customHeight="1" spans="1:14">
      <c r="A9" s="26" t="s">
        <v>103</v>
      </c>
      <c r="B9" s="27" t="s">
        <v>21</v>
      </c>
      <c r="C9" s="28">
        <v>6</v>
      </c>
      <c r="D9" s="29" t="s">
        <v>104</v>
      </c>
      <c r="E9" s="29" t="s">
        <v>105</v>
      </c>
      <c r="F9" s="30">
        <v>247800</v>
      </c>
      <c r="G9" s="30">
        <v>173460</v>
      </c>
      <c r="H9" s="30"/>
      <c r="I9" s="30">
        <f t="shared" si="0"/>
        <v>74340</v>
      </c>
      <c r="J9" s="38" t="s">
        <v>97</v>
      </c>
      <c r="K9" s="39" t="s">
        <v>106</v>
      </c>
      <c r="L9" s="42"/>
      <c r="N9" s="42"/>
    </row>
    <row r="10" ht="24" customHeight="1" spans="1:14">
      <c r="A10" s="26" t="s">
        <v>107</v>
      </c>
      <c r="B10" s="27" t="s">
        <v>22</v>
      </c>
      <c r="C10" s="28">
        <v>7</v>
      </c>
      <c r="D10" s="29" t="s">
        <v>108</v>
      </c>
      <c r="E10" s="29" t="s">
        <v>109</v>
      </c>
      <c r="F10" s="30">
        <v>138039</v>
      </c>
      <c r="G10" s="30">
        <v>133897.83</v>
      </c>
      <c r="H10" s="30"/>
      <c r="I10" s="30">
        <f t="shared" si="0"/>
        <v>4141.17000000001</v>
      </c>
      <c r="J10" s="38" t="s">
        <v>97</v>
      </c>
      <c r="K10" s="39" t="s">
        <v>110</v>
      </c>
      <c r="L10" s="42"/>
      <c r="N10" s="42"/>
    </row>
    <row r="11" ht="24" customHeight="1" spans="1:14">
      <c r="A11" s="26" t="s">
        <v>111</v>
      </c>
      <c r="B11" s="27" t="s">
        <v>23</v>
      </c>
      <c r="C11" s="28">
        <v>8</v>
      </c>
      <c r="D11" s="29" t="s">
        <v>112</v>
      </c>
      <c r="E11" s="29" t="s">
        <v>113</v>
      </c>
      <c r="F11" s="30">
        <v>568990</v>
      </c>
      <c r="G11" s="30">
        <v>455000</v>
      </c>
      <c r="H11" s="30"/>
      <c r="I11" s="30">
        <f t="shared" si="0"/>
        <v>113990</v>
      </c>
      <c r="J11" s="38" t="s">
        <v>97</v>
      </c>
      <c r="K11" s="39"/>
      <c r="L11" s="42"/>
      <c r="N11" s="42"/>
    </row>
    <row r="12" ht="24" customHeight="1" spans="1:14">
      <c r="A12" s="26" t="s">
        <v>114</v>
      </c>
      <c r="B12" s="27" t="s">
        <v>25</v>
      </c>
      <c r="C12" s="28">
        <v>9</v>
      </c>
      <c r="D12" s="29" t="s">
        <v>115</v>
      </c>
      <c r="E12" s="29" t="s">
        <v>116</v>
      </c>
      <c r="F12" s="30">
        <v>102300</v>
      </c>
      <c r="G12" s="30">
        <v>102300</v>
      </c>
      <c r="H12" s="30"/>
      <c r="I12" s="30">
        <f t="shared" si="0"/>
        <v>0</v>
      </c>
      <c r="J12" s="38" t="s">
        <v>97</v>
      </c>
      <c r="K12" s="39" t="s">
        <v>117</v>
      </c>
      <c r="L12" s="42"/>
      <c r="N12" s="42"/>
    </row>
    <row r="13" ht="24" customHeight="1" spans="1:14">
      <c r="A13" s="26" t="s">
        <v>118</v>
      </c>
      <c r="B13" s="27" t="s">
        <v>26</v>
      </c>
      <c r="C13" s="28">
        <v>10</v>
      </c>
      <c r="D13" s="29" t="s">
        <v>95</v>
      </c>
      <c r="E13" s="29" t="s">
        <v>119</v>
      </c>
      <c r="F13" s="30">
        <v>613878.58</v>
      </c>
      <c r="G13" s="30">
        <v>200000</v>
      </c>
      <c r="H13" s="30"/>
      <c r="I13" s="30">
        <f t="shared" si="0"/>
        <v>413878.58</v>
      </c>
      <c r="J13" s="43" t="s">
        <v>120</v>
      </c>
      <c r="K13" s="39" t="s">
        <v>121</v>
      </c>
      <c r="L13" s="42"/>
      <c r="N13" s="42"/>
    </row>
    <row r="14" ht="24" customHeight="1" spans="1:14">
      <c r="A14" s="26" t="s">
        <v>122</v>
      </c>
      <c r="B14" s="27" t="s">
        <v>123</v>
      </c>
      <c r="C14" s="28">
        <v>11</v>
      </c>
      <c r="D14" s="29" t="s">
        <v>124</v>
      </c>
      <c r="E14" s="29" t="s">
        <v>125</v>
      </c>
      <c r="F14" s="30">
        <v>245000</v>
      </c>
      <c r="G14" s="30">
        <v>200000</v>
      </c>
      <c r="H14" s="30"/>
      <c r="I14" s="30">
        <f t="shared" si="0"/>
        <v>45000</v>
      </c>
      <c r="J14" s="44" t="s">
        <v>92</v>
      </c>
      <c r="K14" s="39"/>
      <c r="L14" s="42"/>
      <c r="N14" s="42"/>
    </row>
    <row r="15" ht="24" customHeight="1" spans="1:14">
      <c r="A15" s="26" t="s">
        <v>126</v>
      </c>
      <c r="B15" s="27" t="s">
        <v>7</v>
      </c>
      <c r="C15" s="28">
        <v>12</v>
      </c>
      <c r="D15" s="27" t="s">
        <v>127</v>
      </c>
      <c r="E15" s="27" t="s">
        <v>128</v>
      </c>
      <c r="F15" s="30">
        <v>295000</v>
      </c>
      <c r="G15" s="30">
        <v>295000</v>
      </c>
      <c r="H15" s="30"/>
      <c r="I15" s="30">
        <f t="shared" si="0"/>
        <v>0</v>
      </c>
      <c r="J15" s="43" t="s">
        <v>129</v>
      </c>
      <c r="K15" s="45" t="s">
        <v>130</v>
      </c>
      <c r="L15" s="46" t="s">
        <v>131</v>
      </c>
      <c r="N15" s="42"/>
    </row>
    <row r="16" ht="36" spans="1:14">
      <c r="A16" s="26" t="s">
        <v>132</v>
      </c>
      <c r="B16" s="27" t="s">
        <v>133</v>
      </c>
      <c r="C16" s="28">
        <v>13</v>
      </c>
      <c r="D16" s="27" t="s">
        <v>134</v>
      </c>
      <c r="E16" s="27" t="s">
        <v>135</v>
      </c>
      <c r="F16" s="30">
        <v>234166</v>
      </c>
      <c r="G16" s="30">
        <v>234166</v>
      </c>
      <c r="H16" s="30"/>
      <c r="I16" s="30">
        <f t="shared" si="0"/>
        <v>0</v>
      </c>
      <c r="J16" s="38" t="s">
        <v>136</v>
      </c>
      <c r="K16" s="47"/>
      <c r="N16" s="42"/>
    </row>
    <row r="17" ht="24" customHeight="1" spans="1:14">
      <c r="A17" s="26" t="s">
        <v>137</v>
      </c>
      <c r="B17" s="27" t="s">
        <v>138</v>
      </c>
      <c r="C17" s="28">
        <v>14</v>
      </c>
      <c r="D17" s="27" t="s">
        <v>139</v>
      </c>
      <c r="E17" s="27" t="s">
        <v>140</v>
      </c>
      <c r="F17" s="30">
        <v>28000</v>
      </c>
      <c r="G17" s="30">
        <v>28000</v>
      </c>
      <c r="H17" s="30"/>
      <c r="I17" s="30">
        <f t="shared" si="0"/>
        <v>0</v>
      </c>
      <c r="J17" s="43" t="s">
        <v>141</v>
      </c>
      <c r="K17" s="39" t="s">
        <v>142</v>
      </c>
      <c r="L17" s="16" t="s">
        <v>143</v>
      </c>
      <c r="M17" s="48" t="s">
        <v>144</v>
      </c>
      <c r="N17" s="42"/>
    </row>
    <row r="18" ht="24" customHeight="1" spans="1:14">
      <c r="A18" s="26" t="s">
        <v>145</v>
      </c>
      <c r="B18" s="27" t="s">
        <v>146</v>
      </c>
      <c r="C18" s="28">
        <v>15</v>
      </c>
      <c r="D18" s="27" t="s">
        <v>147</v>
      </c>
      <c r="E18" s="27" t="s">
        <v>148</v>
      </c>
      <c r="F18" s="30">
        <v>33000</v>
      </c>
      <c r="G18" s="30">
        <v>33000</v>
      </c>
      <c r="H18" s="30"/>
      <c r="I18" s="30">
        <f t="shared" si="0"/>
        <v>0</v>
      </c>
      <c r="J18" s="43" t="s">
        <v>141</v>
      </c>
      <c r="K18" s="39" t="s">
        <v>149</v>
      </c>
      <c r="N18" s="42"/>
    </row>
    <row r="19" ht="24" customHeight="1" spans="1:14">
      <c r="A19" s="26" t="s">
        <v>150</v>
      </c>
      <c r="B19" s="27" t="s">
        <v>151</v>
      </c>
      <c r="C19" s="28">
        <v>16</v>
      </c>
      <c r="D19" s="27" t="s">
        <v>152</v>
      </c>
      <c r="E19" s="27" t="s">
        <v>153</v>
      </c>
      <c r="F19" s="30">
        <v>3000</v>
      </c>
      <c r="G19" s="30">
        <v>3000</v>
      </c>
      <c r="H19" s="30"/>
      <c r="I19" s="30">
        <f t="shared" si="0"/>
        <v>0</v>
      </c>
      <c r="J19" s="43" t="s">
        <v>141</v>
      </c>
      <c r="K19" s="39" t="s">
        <v>154</v>
      </c>
      <c r="L19" s="16" t="s">
        <v>155</v>
      </c>
      <c r="N19" s="42"/>
    </row>
    <row r="20" ht="24" customHeight="1" spans="1:14">
      <c r="A20" s="26" t="s">
        <v>156</v>
      </c>
      <c r="B20" s="27" t="s">
        <v>157</v>
      </c>
      <c r="C20" s="28">
        <v>17</v>
      </c>
      <c r="D20" s="27" t="s">
        <v>158</v>
      </c>
      <c r="E20" s="27" t="s">
        <v>157</v>
      </c>
      <c r="F20" s="30">
        <v>9450000</v>
      </c>
      <c r="G20" s="30">
        <v>9450000</v>
      </c>
      <c r="H20" s="30"/>
      <c r="I20" s="30">
        <f t="shared" si="0"/>
        <v>0</v>
      </c>
      <c r="J20" s="43" t="s">
        <v>159</v>
      </c>
      <c r="K20" s="49" t="s">
        <v>160</v>
      </c>
      <c r="N20" s="42"/>
    </row>
    <row r="21" ht="24" customHeight="1" spans="1:14">
      <c r="A21" s="26" t="s">
        <v>161</v>
      </c>
      <c r="B21" s="27" t="s">
        <v>162</v>
      </c>
      <c r="C21" s="28">
        <v>18</v>
      </c>
      <c r="D21" s="27" t="s">
        <v>163</v>
      </c>
      <c r="E21" s="27" t="s">
        <v>162</v>
      </c>
      <c r="F21" s="30">
        <v>288225</v>
      </c>
      <c r="G21" s="30">
        <v>288225</v>
      </c>
      <c r="H21" s="30"/>
      <c r="I21" s="30">
        <f t="shared" si="0"/>
        <v>0</v>
      </c>
      <c r="J21" s="43" t="s">
        <v>164</v>
      </c>
      <c r="K21" s="49"/>
      <c r="N21" s="42"/>
    </row>
    <row r="22" ht="24" customHeight="1" spans="1:14">
      <c r="A22" s="26" t="s">
        <v>165</v>
      </c>
      <c r="B22" s="27" t="s">
        <v>166</v>
      </c>
      <c r="C22" s="28">
        <v>19</v>
      </c>
      <c r="D22" s="27" t="s">
        <v>167</v>
      </c>
      <c r="E22" s="27" t="s">
        <v>168</v>
      </c>
      <c r="F22" s="30">
        <v>11512</v>
      </c>
      <c r="G22" s="30">
        <v>11512</v>
      </c>
      <c r="H22" s="30"/>
      <c r="I22" s="30">
        <f t="shared" si="0"/>
        <v>0</v>
      </c>
      <c r="J22" s="43" t="s">
        <v>169</v>
      </c>
      <c r="K22" s="49"/>
      <c r="N22" s="42"/>
    </row>
    <row r="23" ht="36" spans="1:14">
      <c r="A23" s="26" t="s">
        <v>170</v>
      </c>
      <c r="B23" s="27" t="s">
        <v>171</v>
      </c>
      <c r="C23" s="28">
        <v>20</v>
      </c>
      <c r="D23" s="27" t="s">
        <v>172</v>
      </c>
      <c r="E23" s="27" t="s">
        <v>173</v>
      </c>
      <c r="F23" s="30">
        <v>10000</v>
      </c>
      <c r="G23" s="30">
        <v>10000</v>
      </c>
      <c r="H23" s="30"/>
      <c r="I23" s="30">
        <f t="shared" si="0"/>
        <v>0</v>
      </c>
      <c r="J23" s="38" t="s">
        <v>174</v>
      </c>
      <c r="K23" s="49"/>
      <c r="N23" s="42"/>
    </row>
    <row r="24" ht="36" spans="1:14">
      <c r="A24" s="26" t="s">
        <v>175</v>
      </c>
      <c r="B24" s="27" t="s">
        <v>176</v>
      </c>
      <c r="C24" s="28">
        <v>21</v>
      </c>
      <c r="D24" s="27" t="s">
        <v>172</v>
      </c>
      <c r="E24" s="27" t="s">
        <v>177</v>
      </c>
      <c r="F24" s="30">
        <v>3200</v>
      </c>
      <c r="G24" s="30">
        <v>3200</v>
      </c>
      <c r="H24" s="30"/>
      <c r="I24" s="30">
        <f t="shared" si="0"/>
        <v>0</v>
      </c>
      <c r="J24" s="38" t="s">
        <v>178</v>
      </c>
      <c r="K24" s="49"/>
      <c r="N24" s="42"/>
    </row>
    <row r="25" ht="24" customHeight="1" spans="1:14">
      <c r="A25" s="26" t="s">
        <v>179</v>
      </c>
      <c r="B25" s="27" t="s">
        <v>180</v>
      </c>
      <c r="C25" s="28">
        <v>22</v>
      </c>
      <c r="D25" s="27" t="s">
        <v>181</v>
      </c>
      <c r="E25" s="27" t="s">
        <v>180</v>
      </c>
      <c r="F25" s="30">
        <v>11010</v>
      </c>
      <c r="G25" s="30">
        <v>11010</v>
      </c>
      <c r="H25" s="30"/>
      <c r="I25" s="30">
        <f t="shared" si="0"/>
        <v>0</v>
      </c>
      <c r="J25" s="43" t="s">
        <v>182</v>
      </c>
      <c r="K25" s="49"/>
      <c r="N25" s="42"/>
    </row>
    <row r="26" ht="24" customHeight="1" spans="1:14">
      <c r="A26" s="26" t="s">
        <v>183</v>
      </c>
      <c r="B26" s="27" t="s">
        <v>184</v>
      </c>
      <c r="C26" s="28">
        <v>23</v>
      </c>
      <c r="D26" s="27" t="s">
        <v>185</v>
      </c>
      <c r="E26" s="27" t="s">
        <v>184</v>
      </c>
      <c r="F26" s="30">
        <v>100000</v>
      </c>
      <c r="G26" s="30">
        <v>100000</v>
      </c>
      <c r="H26" s="30"/>
      <c r="I26" s="30">
        <f t="shared" si="0"/>
        <v>0</v>
      </c>
      <c r="J26" s="43" t="s">
        <v>186</v>
      </c>
      <c r="K26" s="49"/>
      <c r="N26" s="42"/>
    </row>
    <row r="27" ht="24" customHeight="1" spans="1:14">
      <c r="A27" s="26" t="s">
        <v>187</v>
      </c>
      <c r="B27" s="27" t="s">
        <v>8</v>
      </c>
      <c r="C27" s="28">
        <v>24</v>
      </c>
      <c r="D27" s="27" t="s">
        <v>188</v>
      </c>
      <c r="E27" s="27" t="s">
        <v>189</v>
      </c>
      <c r="F27" s="30">
        <v>240000</v>
      </c>
      <c r="G27" s="30">
        <v>228000</v>
      </c>
      <c r="H27" s="30"/>
      <c r="I27" s="30">
        <f t="shared" si="0"/>
        <v>12000</v>
      </c>
      <c r="J27" s="43" t="s">
        <v>190</v>
      </c>
      <c r="K27" s="49"/>
      <c r="N27" s="42"/>
    </row>
    <row r="28" ht="24" customHeight="1" spans="1:14">
      <c r="A28" s="26" t="s">
        <v>191</v>
      </c>
      <c r="B28" s="27" t="s">
        <v>138</v>
      </c>
      <c r="C28" s="28">
        <v>25</v>
      </c>
      <c r="D28" s="27" t="s">
        <v>192</v>
      </c>
      <c r="E28" s="27" t="s">
        <v>193</v>
      </c>
      <c r="F28" s="30">
        <v>45223.49</v>
      </c>
      <c r="G28" s="30">
        <v>0</v>
      </c>
      <c r="H28" s="30"/>
      <c r="I28" s="30">
        <f t="shared" si="0"/>
        <v>45223.49</v>
      </c>
      <c r="J28" s="38" t="s">
        <v>194</v>
      </c>
      <c r="K28" s="39" t="s">
        <v>195</v>
      </c>
      <c r="L28" s="12" t="s">
        <v>196</v>
      </c>
      <c r="M28" s="48"/>
      <c r="N28" s="42"/>
    </row>
    <row r="29" ht="24" customHeight="1" spans="1:14">
      <c r="A29" s="26" t="s">
        <v>197</v>
      </c>
      <c r="B29" s="31" t="s">
        <v>198</v>
      </c>
      <c r="C29" s="28">
        <v>26</v>
      </c>
      <c r="D29" s="27" t="s">
        <v>199</v>
      </c>
      <c r="E29" s="27" t="s">
        <v>200</v>
      </c>
      <c r="F29" s="30">
        <v>89000</v>
      </c>
      <c r="G29" s="30">
        <v>89000</v>
      </c>
      <c r="H29" s="30"/>
      <c r="I29" s="30">
        <f t="shared" si="0"/>
        <v>0</v>
      </c>
      <c r="J29" s="44" t="s">
        <v>186</v>
      </c>
      <c r="K29" s="50" t="s">
        <v>201</v>
      </c>
      <c r="L29" s="16" t="s">
        <v>202</v>
      </c>
      <c r="M29" s="48"/>
      <c r="N29" s="42"/>
    </row>
    <row r="30" ht="24" customHeight="1" spans="1:14">
      <c r="A30" s="26" t="s">
        <v>203</v>
      </c>
      <c r="B30" s="31" t="s">
        <v>198</v>
      </c>
      <c r="C30" s="28">
        <v>27</v>
      </c>
      <c r="D30" s="27" t="s">
        <v>134</v>
      </c>
      <c r="E30" s="27" t="s">
        <v>204</v>
      </c>
      <c r="F30" s="30">
        <v>20000</v>
      </c>
      <c r="G30" s="30">
        <v>20000</v>
      </c>
      <c r="H30" s="30"/>
      <c r="I30" s="30">
        <f t="shared" si="0"/>
        <v>0</v>
      </c>
      <c r="J30" s="44" t="s">
        <v>186</v>
      </c>
      <c r="K30" s="50" t="s">
        <v>205</v>
      </c>
      <c r="L30" s="12" t="s">
        <v>206</v>
      </c>
      <c r="M30" s="48"/>
      <c r="N30" s="42"/>
    </row>
    <row r="31" ht="24" customHeight="1" spans="1:14">
      <c r="A31" s="26" t="s">
        <v>207</v>
      </c>
      <c r="B31" s="31" t="s">
        <v>208</v>
      </c>
      <c r="C31" s="28">
        <v>28</v>
      </c>
      <c r="D31" s="27" t="s">
        <v>209</v>
      </c>
      <c r="E31" s="27" t="s">
        <v>208</v>
      </c>
      <c r="F31" s="30">
        <v>50000</v>
      </c>
      <c r="G31" s="30">
        <v>0</v>
      </c>
      <c r="H31" s="30"/>
      <c r="I31" s="30">
        <f t="shared" si="0"/>
        <v>50000</v>
      </c>
      <c r="J31" s="44" t="s">
        <v>186</v>
      </c>
      <c r="K31" s="51" t="s">
        <v>210</v>
      </c>
      <c r="L31" s="16" t="s">
        <v>211</v>
      </c>
      <c r="N31" s="42"/>
    </row>
    <row r="32" ht="24" customHeight="1" spans="1:14">
      <c r="A32" s="26" t="s">
        <v>212</v>
      </c>
      <c r="B32" s="31" t="s">
        <v>213</v>
      </c>
      <c r="C32" s="28">
        <v>29</v>
      </c>
      <c r="D32" s="27" t="s">
        <v>214</v>
      </c>
      <c r="E32" s="27" t="s">
        <v>208</v>
      </c>
      <c r="F32" s="30">
        <v>8000</v>
      </c>
      <c r="G32" s="30">
        <v>0</v>
      </c>
      <c r="H32" s="30"/>
      <c r="I32" s="30">
        <f t="shared" si="0"/>
        <v>8000</v>
      </c>
      <c r="J32" s="44" t="s">
        <v>186</v>
      </c>
      <c r="K32" s="52" t="s">
        <v>215</v>
      </c>
      <c r="N32" s="42"/>
    </row>
    <row r="33" ht="24" customHeight="1" spans="1:14">
      <c r="A33" s="26" t="s">
        <v>216</v>
      </c>
      <c r="B33" s="31" t="s">
        <v>217</v>
      </c>
      <c r="C33" s="28">
        <v>30</v>
      </c>
      <c r="D33" s="27" t="s">
        <v>218</v>
      </c>
      <c r="E33" s="27" t="s">
        <v>208</v>
      </c>
      <c r="F33" s="30">
        <v>8000</v>
      </c>
      <c r="G33" s="30">
        <v>8000</v>
      </c>
      <c r="H33" s="30"/>
      <c r="I33" s="30">
        <f t="shared" si="0"/>
        <v>0</v>
      </c>
      <c r="J33" s="44" t="s">
        <v>186</v>
      </c>
      <c r="K33" s="52" t="s">
        <v>219</v>
      </c>
      <c r="N33" s="42"/>
    </row>
    <row r="34" ht="24" customHeight="1" spans="1:14">
      <c r="A34" s="26" t="s">
        <v>220</v>
      </c>
      <c r="B34" s="31" t="s">
        <v>221</v>
      </c>
      <c r="C34" s="28">
        <v>31</v>
      </c>
      <c r="D34" s="27" t="s">
        <v>222</v>
      </c>
      <c r="E34" s="27" t="s">
        <v>223</v>
      </c>
      <c r="F34" s="30">
        <v>6000</v>
      </c>
      <c r="G34" s="30">
        <v>0</v>
      </c>
      <c r="H34" s="30"/>
      <c r="I34" s="30">
        <f t="shared" si="0"/>
        <v>6000</v>
      </c>
      <c r="J34" s="44" t="s">
        <v>186</v>
      </c>
      <c r="K34" s="50" t="s">
        <v>224</v>
      </c>
      <c r="L34" s="53" t="s">
        <v>225</v>
      </c>
      <c r="M34" s="48"/>
      <c r="N34" s="42"/>
    </row>
    <row r="35" ht="24" customHeight="1" spans="1:14">
      <c r="A35" s="26" t="s">
        <v>226</v>
      </c>
      <c r="B35" s="31" t="s">
        <v>223</v>
      </c>
      <c r="C35" s="28">
        <v>32</v>
      </c>
      <c r="D35" s="27" t="s">
        <v>227</v>
      </c>
      <c r="E35" s="27" t="s">
        <v>223</v>
      </c>
      <c r="F35" s="30">
        <v>50000</v>
      </c>
      <c r="G35" s="30">
        <v>50000</v>
      </c>
      <c r="H35" s="30"/>
      <c r="I35" s="30">
        <f t="shared" si="0"/>
        <v>0</v>
      </c>
      <c r="J35" s="44" t="s">
        <v>186</v>
      </c>
      <c r="K35" s="50" t="s">
        <v>228</v>
      </c>
      <c r="L35" s="16" t="s">
        <v>229</v>
      </c>
      <c r="N35" s="42"/>
    </row>
    <row r="36" ht="24" customHeight="1" spans="1:14">
      <c r="A36" s="26" t="s">
        <v>230</v>
      </c>
      <c r="B36" s="31" t="s">
        <v>231</v>
      </c>
      <c r="C36" s="28">
        <v>33</v>
      </c>
      <c r="D36" s="27" t="s">
        <v>232</v>
      </c>
      <c r="E36" s="27" t="s">
        <v>231</v>
      </c>
      <c r="F36" s="30">
        <v>6500</v>
      </c>
      <c r="G36" s="30">
        <v>6500</v>
      </c>
      <c r="H36" s="30"/>
      <c r="I36" s="30">
        <f t="shared" si="0"/>
        <v>0</v>
      </c>
      <c r="J36" s="44" t="s">
        <v>186</v>
      </c>
      <c r="K36" s="50" t="s">
        <v>233</v>
      </c>
      <c r="N36" s="42"/>
    </row>
    <row r="37" ht="42" customHeight="1" spans="1:14">
      <c r="A37" s="26" t="s">
        <v>234</v>
      </c>
      <c r="B37" s="31" t="s">
        <v>146</v>
      </c>
      <c r="C37" s="28">
        <v>34</v>
      </c>
      <c r="D37" s="27" t="s">
        <v>235</v>
      </c>
      <c r="E37" s="27" t="s">
        <v>236</v>
      </c>
      <c r="F37" s="30">
        <v>41100</v>
      </c>
      <c r="G37" s="30">
        <v>41100</v>
      </c>
      <c r="H37" s="30"/>
      <c r="I37" s="30">
        <f t="shared" si="0"/>
        <v>0</v>
      </c>
      <c r="J37" s="38" t="s">
        <v>237</v>
      </c>
      <c r="K37" s="50" t="s">
        <v>238</v>
      </c>
      <c r="L37" s="12" t="s">
        <v>239</v>
      </c>
      <c r="M37" s="16" t="s">
        <v>240</v>
      </c>
      <c r="N37" s="42"/>
    </row>
    <row r="38" ht="24" customHeight="1" spans="1:14">
      <c r="A38" s="26" t="s">
        <v>241</v>
      </c>
      <c r="B38" s="31" t="s">
        <v>242</v>
      </c>
      <c r="C38" s="28">
        <v>35</v>
      </c>
      <c r="D38" s="27" t="s">
        <v>112</v>
      </c>
      <c r="E38" s="27" t="s">
        <v>243</v>
      </c>
      <c r="F38" s="30">
        <v>25620</v>
      </c>
      <c r="G38" s="30">
        <v>25620</v>
      </c>
      <c r="H38" s="30"/>
      <c r="I38" s="30">
        <f t="shared" si="0"/>
        <v>0</v>
      </c>
      <c r="J38" s="44" t="s">
        <v>186</v>
      </c>
      <c r="K38" s="50"/>
      <c r="N38" s="42"/>
    </row>
    <row r="39" ht="24" customHeight="1" spans="1:14">
      <c r="A39" s="26" t="s">
        <v>244</v>
      </c>
      <c r="B39" s="31" t="s">
        <v>245</v>
      </c>
      <c r="C39" s="28">
        <v>36</v>
      </c>
      <c r="D39" s="27" t="s">
        <v>112</v>
      </c>
      <c r="E39" s="27" t="s">
        <v>246</v>
      </c>
      <c r="F39" s="30">
        <v>45720</v>
      </c>
      <c r="G39" s="30">
        <v>45720</v>
      </c>
      <c r="H39" s="30"/>
      <c r="I39" s="30">
        <f t="shared" si="0"/>
        <v>0</v>
      </c>
      <c r="J39" s="43" t="s">
        <v>247</v>
      </c>
      <c r="K39" s="50"/>
      <c r="N39" s="42"/>
    </row>
    <row r="40" ht="36" spans="1:14">
      <c r="A40" s="26" t="s">
        <v>248</v>
      </c>
      <c r="B40" s="31" t="s">
        <v>249</v>
      </c>
      <c r="C40" s="28">
        <v>37</v>
      </c>
      <c r="D40" s="27" t="s">
        <v>250</v>
      </c>
      <c r="E40" s="27" t="s">
        <v>251</v>
      </c>
      <c r="F40" s="30">
        <v>79980.8</v>
      </c>
      <c r="G40" s="30">
        <v>79980.8</v>
      </c>
      <c r="H40" s="30"/>
      <c r="I40" s="30">
        <f t="shared" si="0"/>
        <v>0</v>
      </c>
      <c r="J40" s="38" t="s">
        <v>252</v>
      </c>
      <c r="K40" s="50"/>
      <c r="N40" s="42"/>
    </row>
    <row r="41" ht="24" customHeight="1" spans="1:14">
      <c r="A41" s="26" t="s">
        <v>253</v>
      </c>
      <c r="B41" s="31" t="s">
        <v>254</v>
      </c>
      <c r="C41" s="28">
        <v>38</v>
      </c>
      <c r="D41" s="27" t="s">
        <v>255</v>
      </c>
      <c r="E41" s="27" t="s">
        <v>256</v>
      </c>
      <c r="F41" s="30">
        <v>30907</v>
      </c>
      <c r="G41" s="30">
        <v>30907</v>
      </c>
      <c r="H41" s="30"/>
      <c r="I41" s="30">
        <f t="shared" si="0"/>
        <v>0</v>
      </c>
      <c r="J41" s="43" t="s">
        <v>257</v>
      </c>
      <c r="K41" s="50"/>
      <c r="N41" s="42"/>
    </row>
    <row r="42" ht="24" spans="1:14">
      <c r="A42" s="26" t="s">
        <v>258</v>
      </c>
      <c r="B42" s="31" t="s">
        <v>259</v>
      </c>
      <c r="C42" s="28">
        <v>39</v>
      </c>
      <c r="D42" s="27" t="s">
        <v>260</v>
      </c>
      <c r="E42" s="27" t="s">
        <v>261</v>
      </c>
      <c r="F42" s="30">
        <v>11371</v>
      </c>
      <c r="G42" s="30">
        <v>11371</v>
      </c>
      <c r="H42" s="30"/>
      <c r="I42" s="30">
        <f t="shared" si="0"/>
        <v>0</v>
      </c>
      <c r="J42" s="38" t="s">
        <v>262</v>
      </c>
      <c r="K42" s="50"/>
      <c r="N42" s="42"/>
    </row>
    <row r="43" ht="24" customHeight="1" spans="1:14">
      <c r="A43" s="26" t="s">
        <v>263</v>
      </c>
      <c r="B43" s="31" t="s">
        <v>264</v>
      </c>
      <c r="C43" s="28">
        <v>40</v>
      </c>
      <c r="D43" s="27" t="s">
        <v>265</v>
      </c>
      <c r="E43" s="27" t="s">
        <v>266</v>
      </c>
      <c r="F43" s="30">
        <v>100000</v>
      </c>
      <c r="G43" s="30">
        <v>100000</v>
      </c>
      <c r="H43" s="30"/>
      <c r="I43" s="30">
        <f t="shared" si="0"/>
        <v>0</v>
      </c>
      <c r="J43" s="44" t="s">
        <v>186</v>
      </c>
      <c r="K43" s="50"/>
      <c r="N43" s="42"/>
    </row>
    <row r="44" ht="24" customHeight="1" spans="1:14">
      <c r="A44" s="26" t="s">
        <v>267</v>
      </c>
      <c r="B44" s="31" t="s">
        <v>268</v>
      </c>
      <c r="C44" s="28">
        <v>41</v>
      </c>
      <c r="D44" s="27" t="s">
        <v>269</v>
      </c>
      <c r="E44" s="27" t="s">
        <v>268</v>
      </c>
      <c r="F44" s="30">
        <v>20000</v>
      </c>
      <c r="G44" s="30">
        <v>20000</v>
      </c>
      <c r="H44" s="30"/>
      <c r="I44" s="30">
        <f t="shared" si="0"/>
        <v>0</v>
      </c>
      <c r="J44" s="44" t="s">
        <v>186</v>
      </c>
      <c r="K44" s="50"/>
      <c r="N44" s="42"/>
    </row>
    <row r="45" ht="24" customHeight="1" spans="1:14">
      <c r="A45" s="26" t="s">
        <v>270</v>
      </c>
      <c r="B45" s="31" t="s">
        <v>271</v>
      </c>
      <c r="C45" s="28">
        <v>42</v>
      </c>
      <c r="D45" s="27" t="s">
        <v>272</v>
      </c>
      <c r="E45" s="27" t="s">
        <v>271</v>
      </c>
      <c r="F45" s="30">
        <v>12984</v>
      </c>
      <c r="G45" s="30">
        <v>12984</v>
      </c>
      <c r="H45" s="30"/>
      <c r="I45" s="30">
        <f t="shared" si="0"/>
        <v>0</v>
      </c>
      <c r="J45" s="43" t="s">
        <v>273</v>
      </c>
      <c r="K45" s="50"/>
      <c r="N45" s="42"/>
    </row>
    <row r="46" ht="24" customHeight="1" spans="1:14">
      <c r="A46" s="26" t="s">
        <v>274</v>
      </c>
      <c r="B46" s="31" t="s">
        <v>275</v>
      </c>
      <c r="C46" s="28">
        <v>43</v>
      </c>
      <c r="D46" s="27" t="s">
        <v>276</v>
      </c>
      <c r="E46" s="27" t="s">
        <v>277</v>
      </c>
      <c r="F46" s="30">
        <v>16503</v>
      </c>
      <c r="G46" s="30">
        <v>16503</v>
      </c>
      <c r="H46" s="30"/>
      <c r="I46" s="30">
        <f t="shared" si="0"/>
        <v>0</v>
      </c>
      <c r="J46" s="44" t="s">
        <v>247</v>
      </c>
      <c r="K46" s="50"/>
      <c r="N46" s="42"/>
    </row>
    <row r="47" ht="24" customHeight="1" spans="1:14">
      <c r="A47" s="26" t="s">
        <v>278</v>
      </c>
      <c r="B47" s="31" t="s">
        <v>279</v>
      </c>
      <c r="C47" s="28">
        <v>44</v>
      </c>
      <c r="D47" s="27" t="s">
        <v>280</v>
      </c>
      <c r="E47" s="27" t="s">
        <v>281</v>
      </c>
      <c r="F47" s="30">
        <v>8340</v>
      </c>
      <c r="G47" s="30">
        <v>8340</v>
      </c>
      <c r="H47" s="30"/>
      <c r="I47" s="30">
        <f t="shared" si="0"/>
        <v>0</v>
      </c>
      <c r="J47" s="43" t="s">
        <v>282</v>
      </c>
      <c r="K47" s="50"/>
      <c r="N47" s="42"/>
    </row>
    <row r="48" ht="24" customHeight="1" spans="1:14">
      <c r="A48" s="26" t="s">
        <v>94</v>
      </c>
      <c r="B48" s="31" t="s">
        <v>7</v>
      </c>
      <c r="C48" s="28">
        <v>45</v>
      </c>
      <c r="D48" s="27" t="s">
        <v>283</v>
      </c>
      <c r="E48" s="27" t="s">
        <v>284</v>
      </c>
      <c r="F48" s="30">
        <v>85000</v>
      </c>
      <c r="G48" s="30">
        <v>51000</v>
      </c>
      <c r="H48" s="30"/>
      <c r="I48" s="30">
        <f t="shared" si="0"/>
        <v>34000</v>
      </c>
      <c r="J48" s="44" t="s">
        <v>186</v>
      </c>
      <c r="K48" s="52" t="s">
        <v>285</v>
      </c>
      <c r="N48" s="42"/>
    </row>
    <row r="49" ht="24" customHeight="1" spans="1:14">
      <c r="A49" s="26" t="s">
        <v>114</v>
      </c>
      <c r="B49" s="31" t="s">
        <v>286</v>
      </c>
      <c r="C49" s="28">
        <v>46</v>
      </c>
      <c r="D49" s="27" t="s">
        <v>287</v>
      </c>
      <c r="E49" s="27" t="s">
        <v>286</v>
      </c>
      <c r="F49" s="30">
        <v>44000</v>
      </c>
      <c r="G49" s="30">
        <v>44000</v>
      </c>
      <c r="H49" s="30"/>
      <c r="I49" s="30">
        <f t="shared" si="0"/>
        <v>0</v>
      </c>
      <c r="J49" s="44" t="s">
        <v>186</v>
      </c>
      <c r="K49" s="52"/>
      <c r="N49" s="42"/>
    </row>
    <row r="50" ht="24" customHeight="1" spans="1:14">
      <c r="A50" s="26"/>
      <c r="B50" s="31"/>
      <c r="C50" s="28">
        <v>47</v>
      </c>
      <c r="D50" s="27" t="s">
        <v>288</v>
      </c>
      <c r="E50" s="27" t="s">
        <v>7</v>
      </c>
      <c r="F50" s="30">
        <v>370000</v>
      </c>
      <c r="G50" s="30">
        <v>370000</v>
      </c>
      <c r="H50" s="30"/>
      <c r="I50" s="30">
        <f t="shared" si="0"/>
        <v>0</v>
      </c>
      <c r="J50" s="43" t="s">
        <v>289</v>
      </c>
      <c r="K50" s="52"/>
      <c r="N50" s="42"/>
    </row>
    <row r="51" ht="24" customHeight="1" spans="1:14">
      <c r="A51" s="26" t="s">
        <v>118</v>
      </c>
      <c r="B51" s="31" t="s">
        <v>7</v>
      </c>
      <c r="C51" s="28">
        <v>48</v>
      </c>
      <c r="D51" s="27" t="s">
        <v>290</v>
      </c>
      <c r="E51" s="27" t="s">
        <v>73</v>
      </c>
      <c r="F51" s="30">
        <v>58202.2933333333</v>
      </c>
      <c r="G51" s="30">
        <v>58202.2933333333</v>
      </c>
      <c r="H51" s="30"/>
      <c r="I51" s="30">
        <f t="shared" si="0"/>
        <v>0</v>
      </c>
      <c r="J51" s="38" t="s">
        <v>291</v>
      </c>
      <c r="K51" s="52" t="s">
        <v>292</v>
      </c>
      <c r="L51" s="46"/>
      <c r="N51" s="42"/>
    </row>
    <row r="52" ht="22.95" customHeight="1" spans="3:14">
      <c r="C52" s="24" t="s">
        <v>14</v>
      </c>
      <c r="D52" s="32"/>
      <c r="E52" s="32"/>
      <c r="F52" s="33">
        <f>SUM(F4:F51)</f>
        <v>43652551.5233333</v>
      </c>
      <c r="G52" s="33">
        <f>SUM(G4:G51)</f>
        <v>35963037.9233333</v>
      </c>
      <c r="H52" s="33"/>
      <c r="I52" s="33">
        <f>SUM(I4:I51)</f>
        <v>7689513.6</v>
      </c>
      <c r="J52" s="54"/>
      <c r="K52" s="55"/>
      <c r="N52" s="42"/>
    </row>
  </sheetData>
  <autoFilter ref="A3:N52">
    <extLst/>
  </autoFilter>
  <mergeCells count="3">
    <mergeCell ref="A1:K1"/>
    <mergeCell ref="A2:E2"/>
    <mergeCell ref="C52:E5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abSelected="1" workbookViewId="0">
      <selection activeCell="I4" sqref="I4"/>
    </sheetView>
  </sheetViews>
  <sheetFormatPr defaultColWidth="9" defaultRowHeight="30" customHeight="1" outlineLevelCol="4"/>
  <cols>
    <col min="1" max="1" width="5.875" customWidth="1"/>
    <col min="2" max="2" width="15.375" customWidth="1"/>
    <col min="3" max="3" width="10.75" customWidth="1"/>
    <col min="4" max="4" width="33.875" customWidth="1"/>
    <col min="5" max="5" width="13.625" customWidth="1"/>
    <col min="7" max="7" width="9.125" customWidth="1"/>
  </cols>
  <sheetData>
    <row r="1" ht="66" customHeight="1" spans="1:5">
      <c r="A1" s="1" t="s">
        <v>293</v>
      </c>
      <c r="B1" s="2"/>
      <c r="C1" s="2"/>
      <c r="D1" s="2"/>
      <c r="E1" s="2"/>
    </row>
    <row r="2" customHeight="1" spans="1:5">
      <c r="A2" s="3" t="s">
        <v>4</v>
      </c>
      <c r="B2" s="3" t="s">
        <v>294</v>
      </c>
      <c r="C2" s="3" t="s">
        <v>295</v>
      </c>
      <c r="D2" s="3" t="s">
        <v>296</v>
      </c>
      <c r="E2" s="3" t="s">
        <v>297</v>
      </c>
    </row>
    <row r="3" customHeight="1" spans="1:5">
      <c r="A3" s="4">
        <v>1</v>
      </c>
      <c r="B3" s="4" t="s">
        <v>298</v>
      </c>
      <c r="C3" s="4" t="s">
        <v>299</v>
      </c>
      <c r="D3" s="4" t="s">
        <v>300</v>
      </c>
      <c r="E3" s="4" t="s">
        <v>301</v>
      </c>
    </row>
    <row r="4" customHeight="1" spans="1:5">
      <c r="A4" s="4">
        <v>2</v>
      </c>
      <c r="B4" s="4" t="s">
        <v>302</v>
      </c>
      <c r="C4" s="4" t="s">
        <v>299</v>
      </c>
      <c r="D4" s="4" t="s">
        <v>300</v>
      </c>
      <c r="E4" s="4" t="s">
        <v>301</v>
      </c>
    </row>
    <row r="5" customHeight="1" spans="1:5">
      <c r="A5" s="4">
        <v>3</v>
      </c>
      <c r="B5" s="4" t="s">
        <v>303</v>
      </c>
      <c r="C5" s="4" t="s">
        <v>299</v>
      </c>
      <c r="D5" s="4" t="s">
        <v>300</v>
      </c>
      <c r="E5" s="4" t="s">
        <v>301</v>
      </c>
    </row>
    <row r="6" customHeight="1" spans="1:5">
      <c r="A6" s="4">
        <v>4</v>
      </c>
      <c r="B6" s="4" t="s">
        <v>304</v>
      </c>
      <c r="C6" s="4" t="s">
        <v>299</v>
      </c>
      <c r="D6" s="4" t="s">
        <v>300</v>
      </c>
      <c r="E6" s="4" t="s">
        <v>301</v>
      </c>
    </row>
    <row r="7" customHeight="1" spans="1:5">
      <c r="A7" s="4">
        <v>5</v>
      </c>
      <c r="B7" s="4" t="s">
        <v>305</v>
      </c>
      <c r="C7" s="4" t="s">
        <v>299</v>
      </c>
      <c r="D7" s="4" t="s">
        <v>300</v>
      </c>
      <c r="E7" s="4" t="s">
        <v>301</v>
      </c>
    </row>
    <row r="8" customHeight="1" spans="1:5">
      <c r="A8" s="4">
        <v>6</v>
      </c>
      <c r="B8" s="4" t="s">
        <v>306</v>
      </c>
      <c r="C8" s="4" t="s">
        <v>299</v>
      </c>
      <c r="D8" s="4" t="s">
        <v>300</v>
      </c>
      <c r="E8" s="4" t="s">
        <v>301</v>
      </c>
    </row>
    <row r="9" customHeight="1" spans="1:5">
      <c r="A9" s="4">
        <v>7</v>
      </c>
      <c r="B9" s="4" t="s">
        <v>307</v>
      </c>
      <c r="C9" s="4" t="s">
        <v>299</v>
      </c>
      <c r="D9" s="4" t="s">
        <v>300</v>
      </c>
      <c r="E9" s="4" t="s">
        <v>301</v>
      </c>
    </row>
    <row r="10" customHeight="1" spans="1:5">
      <c r="A10" s="4">
        <v>8</v>
      </c>
      <c r="B10" s="4" t="s">
        <v>308</v>
      </c>
      <c r="C10" s="4" t="s">
        <v>299</v>
      </c>
      <c r="D10" s="4" t="s">
        <v>300</v>
      </c>
      <c r="E10" s="4" t="s">
        <v>301</v>
      </c>
    </row>
    <row r="11" customHeight="1" spans="1:5">
      <c r="A11" s="4">
        <v>9</v>
      </c>
      <c r="B11" s="4" t="s">
        <v>309</v>
      </c>
      <c r="C11" s="4" t="s">
        <v>299</v>
      </c>
      <c r="D11" s="4" t="s">
        <v>300</v>
      </c>
      <c r="E11" s="4" t="s">
        <v>301</v>
      </c>
    </row>
    <row r="12" customHeight="1" spans="1:5">
      <c r="A12" s="4">
        <v>10</v>
      </c>
      <c r="B12" s="4" t="s">
        <v>310</v>
      </c>
      <c r="C12" s="4" t="s">
        <v>299</v>
      </c>
      <c r="D12" s="4" t="s">
        <v>300</v>
      </c>
      <c r="E12" s="4" t="s">
        <v>301</v>
      </c>
    </row>
    <row r="13" customHeight="1" spans="1:5">
      <c r="A13" s="4">
        <v>11</v>
      </c>
      <c r="B13" s="4" t="s">
        <v>311</v>
      </c>
      <c r="C13" s="4" t="s">
        <v>299</v>
      </c>
      <c r="D13" s="4" t="s">
        <v>300</v>
      </c>
      <c r="E13" s="4" t="s">
        <v>301</v>
      </c>
    </row>
    <row r="14" customHeight="1" spans="1:5">
      <c r="A14" s="4">
        <v>12</v>
      </c>
      <c r="B14" s="4" t="s">
        <v>312</v>
      </c>
      <c r="C14" s="4" t="s">
        <v>299</v>
      </c>
      <c r="D14" s="4" t="s">
        <v>300</v>
      </c>
      <c r="E14" s="4" t="s">
        <v>301</v>
      </c>
    </row>
    <row r="15" customHeight="1" spans="1:5">
      <c r="A15" s="4">
        <v>13</v>
      </c>
      <c r="B15" s="4" t="s">
        <v>313</v>
      </c>
      <c r="C15" s="4" t="s">
        <v>299</v>
      </c>
      <c r="D15" s="4" t="s">
        <v>300</v>
      </c>
      <c r="E15" s="4" t="s">
        <v>301</v>
      </c>
    </row>
    <row r="16" customHeight="1" spans="1:5">
      <c r="A16" s="4">
        <v>14</v>
      </c>
      <c r="B16" s="4" t="s">
        <v>314</v>
      </c>
      <c r="C16" s="4" t="s">
        <v>315</v>
      </c>
      <c r="D16" s="4" t="s">
        <v>300</v>
      </c>
      <c r="E16" s="4" t="s">
        <v>301</v>
      </c>
    </row>
    <row r="17" customHeight="1" spans="1:5">
      <c r="A17" s="4">
        <v>15</v>
      </c>
      <c r="B17" s="4" t="s">
        <v>316</v>
      </c>
      <c r="C17" s="4" t="s">
        <v>299</v>
      </c>
      <c r="D17" s="4" t="s">
        <v>300</v>
      </c>
      <c r="E17" s="4" t="s">
        <v>301</v>
      </c>
    </row>
    <row r="18" customHeight="1" spans="1:5">
      <c r="A18" s="4">
        <v>16</v>
      </c>
      <c r="B18" s="4" t="s">
        <v>317</v>
      </c>
      <c r="C18" s="4" t="s">
        <v>299</v>
      </c>
      <c r="D18" s="4" t="s">
        <v>300</v>
      </c>
      <c r="E18" s="4" t="s">
        <v>301</v>
      </c>
    </row>
    <row r="19" customHeight="1" spans="1:5">
      <c r="A19" s="4">
        <v>17</v>
      </c>
      <c r="B19" s="4" t="s">
        <v>318</v>
      </c>
      <c r="C19" s="4" t="s">
        <v>315</v>
      </c>
      <c r="D19" s="4" t="s">
        <v>300</v>
      </c>
      <c r="E19" s="4" t="s">
        <v>301</v>
      </c>
    </row>
    <row r="20" customHeight="1" spans="1:5">
      <c r="A20" s="4">
        <v>18</v>
      </c>
      <c r="B20" s="4" t="s">
        <v>319</v>
      </c>
      <c r="C20" s="4" t="s">
        <v>299</v>
      </c>
      <c r="D20" s="4" t="s">
        <v>300</v>
      </c>
      <c r="E20" s="4" t="s">
        <v>301</v>
      </c>
    </row>
    <row r="21" customHeight="1" spans="1:5">
      <c r="A21" s="4">
        <v>19</v>
      </c>
      <c r="B21" s="4" t="s">
        <v>320</v>
      </c>
      <c r="C21" s="4" t="s">
        <v>299</v>
      </c>
      <c r="D21" s="4" t="s">
        <v>300</v>
      </c>
      <c r="E21" s="4" t="s">
        <v>301</v>
      </c>
    </row>
    <row r="22" customHeight="1" spans="1:5">
      <c r="A22" s="4">
        <v>20</v>
      </c>
      <c r="B22" s="4" t="s">
        <v>321</v>
      </c>
      <c r="C22" s="4" t="s">
        <v>299</v>
      </c>
      <c r="D22" s="4" t="s">
        <v>300</v>
      </c>
      <c r="E22" s="4" t="s">
        <v>301</v>
      </c>
    </row>
    <row r="23" customHeight="1" spans="1:5">
      <c r="A23" s="4">
        <v>21</v>
      </c>
      <c r="B23" s="4" t="s">
        <v>322</v>
      </c>
      <c r="C23" s="4" t="s">
        <v>299</v>
      </c>
      <c r="D23" s="4" t="s">
        <v>300</v>
      </c>
      <c r="E23" s="4" t="s">
        <v>301</v>
      </c>
    </row>
    <row r="24" customHeight="1" spans="1:5">
      <c r="A24" s="4">
        <v>22</v>
      </c>
      <c r="B24" s="4" t="s">
        <v>323</v>
      </c>
      <c r="C24" s="4" t="s">
        <v>299</v>
      </c>
      <c r="D24" s="4" t="s">
        <v>300</v>
      </c>
      <c r="E24" s="4" t="s">
        <v>301</v>
      </c>
    </row>
    <row r="25" customHeight="1" spans="1:5">
      <c r="A25" s="4">
        <v>23</v>
      </c>
      <c r="B25" s="4" t="s">
        <v>324</v>
      </c>
      <c r="C25" s="4" t="s">
        <v>299</v>
      </c>
      <c r="D25" s="4" t="s">
        <v>300</v>
      </c>
      <c r="E25" s="4" t="s">
        <v>301</v>
      </c>
    </row>
    <row r="26" customHeight="1" spans="1:5">
      <c r="A26" s="4">
        <v>24</v>
      </c>
      <c r="B26" s="5" t="s">
        <v>325</v>
      </c>
      <c r="C26" s="5" t="s">
        <v>299</v>
      </c>
      <c r="D26" s="4" t="s">
        <v>300</v>
      </c>
      <c r="E26" s="4" t="s">
        <v>301</v>
      </c>
    </row>
    <row r="27" customHeight="1" spans="1:5">
      <c r="A27" s="4">
        <v>25</v>
      </c>
      <c r="B27" s="5" t="s">
        <v>326</v>
      </c>
      <c r="C27" s="5" t="s">
        <v>315</v>
      </c>
      <c r="D27" s="4" t="s">
        <v>300</v>
      </c>
      <c r="E27" s="4" t="s">
        <v>301</v>
      </c>
    </row>
    <row r="28" customHeight="1" spans="1:5">
      <c r="A28" s="4">
        <v>26</v>
      </c>
      <c r="B28" s="6" t="s">
        <v>327</v>
      </c>
      <c r="C28" s="5" t="s">
        <v>299</v>
      </c>
      <c r="D28" s="4" t="s">
        <v>300</v>
      </c>
      <c r="E28" s="4" t="s">
        <v>301</v>
      </c>
    </row>
    <row r="29" customHeight="1" spans="1:5">
      <c r="A29" s="4">
        <v>27</v>
      </c>
      <c r="B29" s="5" t="s">
        <v>328</v>
      </c>
      <c r="C29" s="5" t="s">
        <v>299</v>
      </c>
      <c r="D29" s="4" t="s">
        <v>300</v>
      </c>
      <c r="E29" s="4" t="s">
        <v>301</v>
      </c>
    </row>
    <row r="30" customHeight="1" spans="1:5">
      <c r="A30" s="4">
        <v>28</v>
      </c>
      <c r="B30" s="5" t="s">
        <v>329</v>
      </c>
      <c r="C30" s="5" t="s">
        <v>299</v>
      </c>
      <c r="D30" s="4" t="s">
        <v>300</v>
      </c>
      <c r="E30" s="4" t="s">
        <v>301</v>
      </c>
    </row>
    <row r="31" customHeight="1" spans="1:5">
      <c r="A31" s="4">
        <v>29</v>
      </c>
      <c r="B31" s="5" t="s">
        <v>330</v>
      </c>
      <c r="C31" s="5" t="s">
        <v>299</v>
      </c>
      <c r="D31" s="4" t="s">
        <v>300</v>
      </c>
      <c r="E31" s="4" t="s">
        <v>301</v>
      </c>
    </row>
    <row r="32" customHeight="1" spans="1:5">
      <c r="A32" s="4">
        <v>30</v>
      </c>
      <c r="B32" s="4" t="s">
        <v>331</v>
      </c>
      <c r="C32" s="4" t="s">
        <v>315</v>
      </c>
      <c r="D32" s="4" t="s">
        <v>332</v>
      </c>
      <c r="E32" s="4" t="s">
        <v>301</v>
      </c>
    </row>
    <row r="33" customHeight="1" spans="1:5">
      <c r="A33" s="4">
        <v>31</v>
      </c>
      <c r="B33" s="4" t="s">
        <v>333</v>
      </c>
      <c r="C33" s="4" t="s">
        <v>315</v>
      </c>
      <c r="D33" s="4" t="s">
        <v>332</v>
      </c>
      <c r="E33" s="4" t="s">
        <v>301</v>
      </c>
    </row>
    <row r="34" customHeight="1" spans="1:5">
      <c r="A34" s="4">
        <v>32</v>
      </c>
      <c r="B34" s="4" t="s">
        <v>334</v>
      </c>
      <c r="C34" s="4" t="s">
        <v>315</v>
      </c>
      <c r="D34" s="4" t="s">
        <v>332</v>
      </c>
      <c r="E34" s="4" t="s">
        <v>301</v>
      </c>
    </row>
    <row r="35" customHeight="1" spans="1:5">
      <c r="A35" s="4">
        <v>33</v>
      </c>
      <c r="B35" s="4" t="s">
        <v>335</v>
      </c>
      <c r="C35" s="4" t="s">
        <v>315</v>
      </c>
      <c r="D35" s="4" t="s">
        <v>332</v>
      </c>
      <c r="E35" s="4" t="s">
        <v>301</v>
      </c>
    </row>
    <row r="36" customHeight="1" spans="1:5">
      <c r="A36" s="4">
        <v>34</v>
      </c>
      <c r="B36" s="4" t="s">
        <v>336</v>
      </c>
      <c r="C36" s="4" t="s">
        <v>299</v>
      </c>
      <c r="D36" s="4" t="s">
        <v>332</v>
      </c>
      <c r="E36" s="4" t="s">
        <v>301</v>
      </c>
    </row>
    <row r="37" customHeight="1" spans="1:5">
      <c r="A37" s="4">
        <v>35</v>
      </c>
      <c r="B37" s="4" t="s">
        <v>337</v>
      </c>
      <c r="C37" s="4" t="s">
        <v>315</v>
      </c>
      <c r="D37" s="4" t="s">
        <v>332</v>
      </c>
      <c r="E37" s="4" t="s">
        <v>301</v>
      </c>
    </row>
    <row r="38" customHeight="1" spans="1:5">
      <c r="A38" s="4">
        <v>36</v>
      </c>
      <c r="B38" s="4" t="s">
        <v>338</v>
      </c>
      <c r="C38" s="4" t="s">
        <v>299</v>
      </c>
      <c r="D38" s="4" t="s">
        <v>332</v>
      </c>
      <c r="E38" s="4" t="s">
        <v>301</v>
      </c>
    </row>
    <row r="39" customHeight="1" spans="1:5">
      <c r="A39" s="4">
        <v>37</v>
      </c>
      <c r="B39" s="4" t="s">
        <v>339</v>
      </c>
      <c r="C39" s="4" t="s">
        <v>315</v>
      </c>
      <c r="D39" s="4" t="s">
        <v>332</v>
      </c>
      <c r="E39" s="4" t="s">
        <v>301</v>
      </c>
    </row>
    <row r="40" customHeight="1" spans="1:5">
      <c r="A40" s="4">
        <v>38</v>
      </c>
      <c r="B40" s="4" t="s">
        <v>340</v>
      </c>
      <c r="C40" s="4" t="s">
        <v>315</v>
      </c>
      <c r="D40" s="4" t="s">
        <v>332</v>
      </c>
      <c r="E40" s="4" t="s">
        <v>301</v>
      </c>
    </row>
    <row r="41" customHeight="1" spans="1:5">
      <c r="A41" s="4">
        <v>39</v>
      </c>
      <c r="B41" s="4" t="s">
        <v>341</v>
      </c>
      <c r="C41" s="4" t="s">
        <v>315</v>
      </c>
      <c r="D41" s="4" t="s">
        <v>332</v>
      </c>
      <c r="E41" s="4" t="s">
        <v>301</v>
      </c>
    </row>
    <row r="42" customHeight="1" spans="1:5">
      <c r="A42" s="4">
        <v>40</v>
      </c>
      <c r="B42" s="4" t="s">
        <v>334</v>
      </c>
      <c r="C42" s="4" t="s">
        <v>315</v>
      </c>
      <c r="D42" s="4" t="s">
        <v>332</v>
      </c>
      <c r="E42" s="4" t="s">
        <v>301</v>
      </c>
    </row>
    <row r="43" customHeight="1" spans="1:5">
      <c r="A43" s="4">
        <v>41</v>
      </c>
      <c r="B43" s="4" t="s">
        <v>342</v>
      </c>
      <c r="C43" s="4" t="s">
        <v>315</v>
      </c>
      <c r="D43" s="4" t="s">
        <v>332</v>
      </c>
      <c r="E43" s="4" t="s">
        <v>301</v>
      </c>
    </row>
    <row r="44" customHeight="1" spans="1:5">
      <c r="A44" s="4">
        <v>42</v>
      </c>
      <c r="B44" s="4" t="s">
        <v>343</v>
      </c>
      <c r="C44" s="4" t="s">
        <v>315</v>
      </c>
      <c r="D44" s="4" t="s">
        <v>332</v>
      </c>
      <c r="E44" s="4" t="s">
        <v>301</v>
      </c>
    </row>
    <row r="45" customHeight="1" spans="1:5">
      <c r="A45" s="4">
        <v>43</v>
      </c>
      <c r="B45" s="4" t="s">
        <v>344</v>
      </c>
      <c r="C45" s="4" t="s">
        <v>315</v>
      </c>
      <c r="D45" s="4" t="s">
        <v>332</v>
      </c>
      <c r="E45" s="4" t="s">
        <v>301</v>
      </c>
    </row>
    <row r="46" customHeight="1" spans="1:5">
      <c r="A46" s="4">
        <v>44</v>
      </c>
      <c r="B46" s="5" t="s">
        <v>345</v>
      </c>
      <c r="C46" s="5" t="s">
        <v>315</v>
      </c>
      <c r="D46" s="4" t="s">
        <v>332</v>
      </c>
      <c r="E46" s="4" t="s">
        <v>301</v>
      </c>
    </row>
    <row r="47" customHeight="1" spans="1:5">
      <c r="A47" s="4">
        <v>45</v>
      </c>
      <c r="B47" s="5" t="s">
        <v>346</v>
      </c>
      <c r="C47" s="5" t="s">
        <v>315</v>
      </c>
      <c r="D47" s="4" t="s">
        <v>332</v>
      </c>
      <c r="E47" s="4" t="s">
        <v>301</v>
      </c>
    </row>
    <row r="48" customHeight="1" spans="1:5">
      <c r="A48" s="4">
        <v>46</v>
      </c>
      <c r="B48" s="5" t="s">
        <v>347</v>
      </c>
      <c r="C48" s="5" t="s">
        <v>315</v>
      </c>
      <c r="D48" s="4" t="s">
        <v>332</v>
      </c>
      <c r="E48" s="4" t="s">
        <v>301</v>
      </c>
    </row>
    <row r="49" customHeight="1" spans="1:5">
      <c r="A49" s="4">
        <v>47</v>
      </c>
      <c r="B49" s="5" t="s">
        <v>348</v>
      </c>
      <c r="C49" s="5" t="s">
        <v>315</v>
      </c>
      <c r="D49" s="4" t="s">
        <v>332</v>
      </c>
      <c r="E49" s="4" t="s">
        <v>301</v>
      </c>
    </row>
    <row r="50" customHeight="1" spans="1:5">
      <c r="A50" s="4">
        <v>48</v>
      </c>
      <c r="B50" s="5" t="s">
        <v>349</v>
      </c>
      <c r="C50" s="5" t="s">
        <v>315</v>
      </c>
      <c r="D50" s="4" t="s">
        <v>332</v>
      </c>
      <c r="E50" s="4" t="s">
        <v>301</v>
      </c>
    </row>
    <row r="51" customHeight="1" spans="1:5">
      <c r="A51" s="4">
        <v>49</v>
      </c>
      <c r="B51" s="5" t="s">
        <v>350</v>
      </c>
      <c r="C51" s="5" t="s">
        <v>315</v>
      </c>
      <c r="D51" s="4" t="s">
        <v>332</v>
      </c>
      <c r="E51" s="4" t="s">
        <v>301</v>
      </c>
    </row>
    <row r="52" customHeight="1" spans="1:5">
      <c r="A52" s="4">
        <v>50</v>
      </c>
      <c r="B52" s="5" t="s">
        <v>351</v>
      </c>
      <c r="C52" s="5" t="s">
        <v>315</v>
      </c>
      <c r="D52" s="4" t="s">
        <v>332</v>
      </c>
      <c r="E52" s="4" t="s">
        <v>301</v>
      </c>
    </row>
    <row r="53" customHeight="1" spans="1:5">
      <c r="A53" s="4">
        <v>51</v>
      </c>
      <c r="B53" s="7" t="s">
        <v>352</v>
      </c>
      <c r="C53" s="7" t="s">
        <v>315</v>
      </c>
      <c r="D53" s="8" t="s">
        <v>332</v>
      </c>
      <c r="E53" s="4" t="s">
        <v>301</v>
      </c>
    </row>
    <row r="54" customHeight="1" spans="1:5">
      <c r="A54" s="4">
        <v>52</v>
      </c>
      <c r="B54" s="4" t="s">
        <v>353</v>
      </c>
      <c r="C54" s="4" t="s">
        <v>315</v>
      </c>
      <c r="D54" s="4" t="s">
        <v>354</v>
      </c>
      <c r="E54" s="4" t="s">
        <v>301</v>
      </c>
    </row>
    <row r="55" customHeight="1" spans="1:5">
      <c r="A55" s="4">
        <v>53</v>
      </c>
      <c r="B55" s="4" t="s">
        <v>355</v>
      </c>
      <c r="C55" s="4" t="s">
        <v>315</v>
      </c>
      <c r="D55" s="4" t="s">
        <v>354</v>
      </c>
      <c r="E55" s="4" t="s">
        <v>301</v>
      </c>
    </row>
    <row r="56" customHeight="1" spans="1:5">
      <c r="A56" s="4">
        <v>54</v>
      </c>
      <c r="B56" s="4" t="s">
        <v>356</v>
      </c>
      <c r="C56" s="4" t="s">
        <v>299</v>
      </c>
      <c r="D56" s="4" t="s">
        <v>354</v>
      </c>
      <c r="E56" s="4" t="s">
        <v>301</v>
      </c>
    </row>
    <row r="57" customHeight="1" spans="1:5">
      <c r="A57" s="4">
        <v>55</v>
      </c>
      <c r="B57" s="4" t="s">
        <v>357</v>
      </c>
      <c r="C57" s="4" t="s">
        <v>315</v>
      </c>
      <c r="D57" s="4" t="s">
        <v>354</v>
      </c>
      <c r="E57" s="4" t="s">
        <v>301</v>
      </c>
    </row>
    <row r="58" customHeight="1" spans="1:5">
      <c r="A58" s="4">
        <v>56</v>
      </c>
      <c r="B58" s="4" t="s">
        <v>358</v>
      </c>
      <c r="C58" s="4" t="s">
        <v>299</v>
      </c>
      <c r="D58" s="4" t="s">
        <v>354</v>
      </c>
      <c r="E58" s="4" t="s">
        <v>301</v>
      </c>
    </row>
    <row r="59" customHeight="1" spans="1:5">
      <c r="A59" s="4">
        <v>57</v>
      </c>
      <c r="B59" s="4" t="s">
        <v>359</v>
      </c>
      <c r="C59" s="4" t="s">
        <v>315</v>
      </c>
      <c r="D59" s="4" t="s">
        <v>354</v>
      </c>
      <c r="E59" s="4" t="s">
        <v>301</v>
      </c>
    </row>
    <row r="60" customHeight="1" spans="1:5">
      <c r="A60" s="4">
        <v>58</v>
      </c>
      <c r="B60" s="4" t="s">
        <v>360</v>
      </c>
      <c r="C60" s="4" t="s">
        <v>315</v>
      </c>
      <c r="D60" s="4" t="s">
        <v>354</v>
      </c>
      <c r="E60" s="4" t="s">
        <v>301</v>
      </c>
    </row>
    <row r="61" customHeight="1" spans="1:5">
      <c r="A61" s="4">
        <v>59</v>
      </c>
      <c r="B61" s="4" t="s">
        <v>361</v>
      </c>
      <c r="C61" s="4" t="s">
        <v>315</v>
      </c>
      <c r="D61" s="4" t="s">
        <v>354</v>
      </c>
      <c r="E61" s="4" t="s">
        <v>301</v>
      </c>
    </row>
    <row r="62" customHeight="1" spans="1:5">
      <c r="A62" s="4">
        <v>60</v>
      </c>
      <c r="B62" s="5" t="s">
        <v>362</v>
      </c>
      <c r="C62" s="5" t="s">
        <v>315</v>
      </c>
      <c r="D62" s="4" t="s">
        <v>354</v>
      </c>
      <c r="E62" s="4" t="s">
        <v>301</v>
      </c>
    </row>
    <row r="63" customHeight="1" spans="1:5">
      <c r="A63" s="4">
        <v>61</v>
      </c>
      <c r="B63" s="5" t="s">
        <v>363</v>
      </c>
      <c r="C63" s="5" t="s">
        <v>299</v>
      </c>
      <c r="D63" s="4" t="s">
        <v>354</v>
      </c>
      <c r="E63" s="4" t="s">
        <v>301</v>
      </c>
    </row>
    <row r="64" customHeight="1" spans="1:5">
      <c r="A64" s="4">
        <v>62</v>
      </c>
      <c r="B64" s="5" t="s">
        <v>364</v>
      </c>
      <c r="C64" s="5" t="s">
        <v>315</v>
      </c>
      <c r="D64" s="4" t="s">
        <v>354</v>
      </c>
      <c r="E64" s="4" t="s">
        <v>301</v>
      </c>
    </row>
    <row r="65" customHeight="1" spans="1:5">
      <c r="A65" s="4">
        <v>63</v>
      </c>
      <c r="B65" s="4" t="s">
        <v>365</v>
      </c>
      <c r="C65" s="4" t="s">
        <v>315</v>
      </c>
      <c r="D65" s="4" t="s">
        <v>366</v>
      </c>
      <c r="E65" s="4" t="s">
        <v>301</v>
      </c>
    </row>
    <row r="66" customHeight="1" spans="1:5">
      <c r="A66" s="4">
        <v>64</v>
      </c>
      <c r="B66" s="4" t="s">
        <v>367</v>
      </c>
      <c r="C66" s="4" t="s">
        <v>299</v>
      </c>
      <c r="D66" s="4" t="s">
        <v>366</v>
      </c>
      <c r="E66" s="4" t="s">
        <v>301</v>
      </c>
    </row>
    <row r="67" customHeight="1" spans="1:5">
      <c r="A67" s="4">
        <v>65</v>
      </c>
      <c r="B67" s="4" t="s">
        <v>368</v>
      </c>
      <c r="C67" s="4" t="s">
        <v>315</v>
      </c>
      <c r="D67" s="4" t="s">
        <v>366</v>
      </c>
      <c r="E67" s="4" t="s">
        <v>301</v>
      </c>
    </row>
    <row r="68" customHeight="1" spans="1:5">
      <c r="A68" s="4">
        <v>66</v>
      </c>
      <c r="B68" s="4" t="s">
        <v>369</v>
      </c>
      <c r="C68" s="4" t="s">
        <v>315</v>
      </c>
      <c r="D68" s="4" t="s">
        <v>366</v>
      </c>
      <c r="E68" s="4" t="s">
        <v>301</v>
      </c>
    </row>
    <row r="69" customHeight="1" spans="1:5">
      <c r="A69" s="4">
        <v>67</v>
      </c>
      <c r="B69" s="4" t="s">
        <v>370</v>
      </c>
      <c r="C69" s="4" t="s">
        <v>315</v>
      </c>
      <c r="D69" s="4" t="s">
        <v>366</v>
      </c>
      <c r="E69" s="4" t="s">
        <v>301</v>
      </c>
    </row>
    <row r="70" customHeight="1" spans="1:5">
      <c r="A70" s="4">
        <v>68</v>
      </c>
      <c r="B70" s="4" t="s">
        <v>371</v>
      </c>
      <c r="C70" s="4" t="s">
        <v>299</v>
      </c>
      <c r="D70" s="4" t="s">
        <v>366</v>
      </c>
      <c r="E70" s="4" t="s">
        <v>301</v>
      </c>
    </row>
    <row r="71" customHeight="1" spans="1:5">
      <c r="A71" s="4">
        <v>69</v>
      </c>
      <c r="B71" s="4" t="s">
        <v>372</v>
      </c>
      <c r="C71" s="4" t="s">
        <v>299</v>
      </c>
      <c r="D71" s="4" t="s">
        <v>366</v>
      </c>
      <c r="E71" s="4" t="s">
        <v>301</v>
      </c>
    </row>
    <row r="72" customHeight="1" spans="1:5">
      <c r="A72" s="4">
        <v>70</v>
      </c>
      <c r="B72" s="4" t="s">
        <v>373</v>
      </c>
      <c r="C72" s="4" t="s">
        <v>315</v>
      </c>
      <c r="D72" s="4" t="s">
        <v>366</v>
      </c>
      <c r="E72" s="4" t="s">
        <v>301</v>
      </c>
    </row>
    <row r="73" customHeight="1" spans="1:5">
      <c r="A73" s="4">
        <v>71</v>
      </c>
      <c r="B73" s="4" t="s">
        <v>374</v>
      </c>
      <c r="C73" s="4" t="s">
        <v>299</v>
      </c>
      <c r="D73" s="4" t="s">
        <v>366</v>
      </c>
      <c r="E73" s="4" t="s">
        <v>301</v>
      </c>
    </row>
    <row r="74" customHeight="1" spans="1:5">
      <c r="A74" s="4">
        <v>72</v>
      </c>
      <c r="B74" s="4" t="s">
        <v>375</v>
      </c>
      <c r="C74" s="4" t="s">
        <v>315</v>
      </c>
      <c r="D74" s="4" t="s">
        <v>366</v>
      </c>
      <c r="E74" s="4" t="s">
        <v>301</v>
      </c>
    </row>
    <row r="75" customHeight="1" spans="1:5">
      <c r="A75" s="4">
        <v>73</v>
      </c>
      <c r="B75" s="9" t="s">
        <v>376</v>
      </c>
      <c r="C75" s="9" t="s">
        <v>299</v>
      </c>
      <c r="D75" s="9" t="s">
        <v>366</v>
      </c>
      <c r="E75" s="4" t="s">
        <v>301</v>
      </c>
    </row>
    <row r="76" customHeight="1" spans="1:5">
      <c r="A76" s="4">
        <v>74</v>
      </c>
      <c r="B76" s="4" t="s">
        <v>377</v>
      </c>
      <c r="C76" s="4" t="s">
        <v>299</v>
      </c>
      <c r="D76" s="4" t="s">
        <v>366</v>
      </c>
      <c r="E76" s="4" t="s">
        <v>301</v>
      </c>
    </row>
    <row r="77" customHeight="1" spans="1:5">
      <c r="A77" s="4">
        <v>75</v>
      </c>
      <c r="B77" s="4" t="s">
        <v>378</v>
      </c>
      <c r="C77" s="4" t="s">
        <v>315</v>
      </c>
      <c r="D77" s="4" t="s">
        <v>366</v>
      </c>
      <c r="E77" s="4" t="s">
        <v>301</v>
      </c>
    </row>
    <row r="78" customHeight="1" spans="1:5">
      <c r="A78" s="4">
        <v>76</v>
      </c>
      <c r="B78" s="5" t="s">
        <v>379</v>
      </c>
      <c r="C78" s="5" t="s">
        <v>299</v>
      </c>
      <c r="D78" s="4" t="s">
        <v>366</v>
      </c>
      <c r="E78" s="4" t="s">
        <v>301</v>
      </c>
    </row>
    <row r="79" customHeight="1" spans="1:5">
      <c r="A79" s="4">
        <v>77</v>
      </c>
      <c r="B79" s="5" t="s">
        <v>380</v>
      </c>
      <c r="C79" s="5" t="s">
        <v>299</v>
      </c>
      <c r="D79" s="4" t="s">
        <v>366</v>
      </c>
      <c r="E79" s="4" t="s">
        <v>301</v>
      </c>
    </row>
    <row r="80" customHeight="1" spans="1:5">
      <c r="A80" s="4">
        <v>78</v>
      </c>
      <c r="B80" s="5" t="s">
        <v>381</v>
      </c>
      <c r="C80" s="5" t="s">
        <v>299</v>
      </c>
      <c r="D80" s="4" t="s">
        <v>366</v>
      </c>
      <c r="E80" s="4" t="s">
        <v>301</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交付资产明细表</vt:lpstr>
      <vt:lpstr>投资明细表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2020-04-26T02:55:00Z</dcterms:created>
  <dcterms:modified xsi:type="dcterms:W3CDTF">2024-09-03T01:24:02Z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855DE11F785941FCAAD0EBAEA45CB77D</vt:lpwstr>
  </property>
</Properties>
</file>